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部门审核上报" sheetId="3" r:id="rId1"/>
  </sheets>
  <definedNames>
    <definedName name="_xlnm._FilterDatabase" localSheetId="0" hidden="1">部门审核上报!$A$5:$W$977</definedName>
    <definedName name="_xlnm.Print_Titles" localSheetId="0">部门审核上报!$1:$5</definedName>
  </definedNames>
  <calcPr calcId="144525"/>
</workbook>
</file>

<file path=xl/sharedStrings.xml><?xml version="1.0" encoding="utf-8"?>
<sst xmlns="http://schemas.openxmlformats.org/spreadsheetml/2006/main" count="8646" uniqueCount="2581">
  <si>
    <t>麻阳苗族自治县2022年巩固拓展脱贫攻坚成果和乡村振兴项目库审定汇总表</t>
  </si>
  <si>
    <t>单位负责人：（签章）                                                                                                          填报日期      年    月    日</t>
  </si>
  <si>
    <t>序号</t>
  </si>
  <si>
    <t>项目名称</t>
  </si>
  <si>
    <t>项目类别</t>
  </si>
  <si>
    <t>建设性质</t>
  </si>
  <si>
    <t>实施地点</t>
  </si>
  <si>
    <t>时间进度</t>
  </si>
  <si>
    <t>责任单位</t>
  </si>
  <si>
    <t>建设内容及规模</t>
  </si>
  <si>
    <t>资金规模和筹资方式</t>
  </si>
  <si>
    <t>收益对象</t>
  </si>
  <si>
    <t>绩效目标</t>
  </si>
  <si>
    <t>群众参与和利益联结机制</t>
  </si>
  <si>
    <t>备注</t>
  </si>
  <si>
    <t>项目预算总投资（万元）</t>
  </si>
  <si>
    <t>其中</t>
  </si>
  <si>
    <t>受益村数（个）</t>
  </si>
  <si>
    <t>受益户数（户）</t>
  </si>
  <si>
    <t>受益人口数（人）</t>
  </si>
  <si>
    <t>计划开工时间</t>
  </si>
  <si>
    <t>计划完工时间</t>
  </si>
  <si>
    <t>财政衔接资金（万元）</t>
  </si>
  <si>
    <t>除财政衔接资金外的统筹整合资金（万元）</t>
  </si>
  <si>
    <t>其他财政资金（万元）</t>
  </si>
  <si>
    <t>其他筹措资金（万元）</t>
  </si>
  <si>
    <t>受益脱贫村数（个）</t>
  </si>
  <si>
    <t>受益脱贫户数及防止返贫监测对象户数（户）</t>
  </si>
  <si>
    <t>受益脱贫人口数及防止返贫监测对象人口数（人）</t>
  </si>
  <si>
    <t>合计</t>
  </si>
  <si>
    <t>产业发展</t>
  </si>
  <si>
    <t>巩固三保障成果</t>
  </si>
  <si>
    <t>就业项目</t>
  </si>
  <si>
    <t>乡村建设行动</t>
  </si>
  <si>
    <t>乡村治理和精神文明建设</t>
  </si>
  <si>
    <t>易地搬迁后续扶持</t>
  </si>
  <si>
    <t>兰村乡望远村产业园大棚建设项目</t>
  </si>
  <si>
    <t>新建</t>
  </si>
  <si>
    <t>兰村乡望远村</t>
  </si>
  <si>
    <t>乡村振兴局</t>
  </si>
  <si>
    <t>3组牛角坳园区拉盖遮阳网，13万平方米</t>
  </si>
  <si>
    <t>进一步改善124户457名群众产业发展条件</t>
  </si>
  <si>
    <t>直接帮扶</t>
  </si>
  <si>
    <t>2021年12月新增</t>
  </si>
  <si>
    <t>兰村乡望远村产业园储存仓库建设项目</t>
  </si>
  <si>
    <t>3组牛角坳修建储存仓库300平方米</t>
  </si>
  <si>
    <t>兰村乡岩山岔村产业园道路硬化</t>
  </si>
  <si>
    <t>兰村乡岩山岔村</t>
  </si>
  <si>
    <t>2组至8组产业道路硬化长6千米，宽4米，厚0.2米；修建过水涵洞35处</t>
  </si>
  <si>
    <t>进一步改善46户147名群众产业发展条件</t>
  </si>
  <si>
    <t>兰村乡岩山岔村道路新建项目</t>
  </si>
  <si>
    <t>4组至村部新建道路1千米，宽5米，涵洞16处</t>
  </si>
  <si>
    <t>进一步改善17户55名群众产业发展条件</t>
  </si>
  <si>
    <t>兰村乡岩山岔村村道扩宽项目</t>
  </si>
  <si>
    <t>扩建</t>
  </si>
  <si>
    <t>3、5、8组村道扩宽1米并硬化</t>
  </si>
  <si>
    <t>进一步改善26户91名群众产业发展及运输条件</t>
  </si>
  <si>
    <t>兰村乡椒林村仓储仓库建设项目</t>
  </si>
  <si>
    <t>兰村乡椒林村</t>
  </si>
  <si>
    <t>占地3000平方米宽，钢架棚高6米，周长300米</t>
  </si>
  <si>
    <t>进一步改善48户168名群众产业发展及运输条件</t>
  </si>
  <si>
    <t>兰村乡椒林村产业园道路新建项目</t>
  </si>
  <si>
    <t>1-10组产业园路长5公里，宽4.5米</t>
  </si>
  <si>
    <t>兰村乡椒林村村道维修项目</t>
  </si>
  <si>
    <t>5-8组村道维修新建堡坎长200米，宽4米，高4米</t>
  </si>
  <si>
    <t>进一步改善25户88名群众交通输条件</t>
  </si>
  <si>
    <t>兰村乡龙盘村防洪堤堡坎建设项目</t>
  </si>
  <si>
    <t>兰村乡龙盘村</t>
  </si>
  <si>
    <t>4组防洪堤堡坎高2米，长5公里</t>
  </si>
  <si>
    <t>进一步保障35户123人交通安全,农田的复耕以及209国道的畅通</t>
  </si>
  <si>
    <t>兰村乡龙盘村产业路硬化项目</t>
  </si>
  <si>
    <t>3组至群峰水长2公里，宽3.5米</t>
  </si>
  <si>
    <t>进一步改善35户群众产业运输和水库养殖条件</t>
  </si>
  <si>
    <t>兰村乡龙盘村产业道路硬化项目</t>
  </si>
  <si>
    <t>改建</t>
  </si>
  <si>
    <t>2组至高峰水库长1.8公里，宽3.5米</t>
  </si>
  <si>
    <t>兰村乡桐古垅村道路硬化项目</t>
  </si>
  <si>
    <t>兰村乡桐古垅村</t>
  </si>
  <si>
    <t>8组、9组硬化道路长3.5公里，宽4.5米</t>
  </si>
  <si>
    <t>进一步改善48户198群众产业运输和水库养殖条件</t>
  </si>
  <si>
    <t>兰村乡兰村村产业路硬化项目</t>
  </si>
  <si>
    <t>兰村乡兰村村4组</t>
  </si>
  <si>
    <t>4组产业路硬化长1000m，宽3.5m,厚0.2m</t>
  </si>
  <si>
    <t>改善83户312人产业运输条件</t>
  </si>
  <si>
    <t>兰村乡兰村村产业园道路硬化项目</t>
  </si>
  <si>
    <t>兰村乡兰村村</t>
  </si>
  <si>
    <t>3组产业园道路硬化长5000m，宽3.5m,厚0.2m</t>
  </si>
  <si>
    <t>兰村乡兰村村产业园道路新建项目</t>
  </si>
  <si>
    <t>2组产业园道路全长4公里，宽4.5米</t>
  </si>
  <si>
    <t>有利于当地村民柑橘采摘及运输，受益农户32户，受益人口114人.</t>
  </si>
  <si>
    <t>兰村乡兰村村道路硬化项目</t>
  </si>
  <si>
    <t>7组硬化道路长5000m，宽3.5m,厚0.2m</t>
  </si>
  <si>
    <t>改善103户478人产业运输条件</t>
  </si>
  <si>
    <t>兰村乡兰村村文化广场建设项目</t>
  </si>
  <si>
    <t>3组文化广场建设2000平方米</t>
  </si>
  <si>
    <t>改善全村660户1953人农闲活动场所</t>
  </si>
  <si>
    <t>兰村乡垅田村水库维修项目</t>
  </si>
  <si>
    <t>兰村乡垅田村</t>
  </si>
  <si>
    <t>垅田村水库维修长120米，宽15米，高25米</t>
  </si>
  <si>
    <t>改善贫困户46户，162人生产生活条件</t>
  </si>
  <si>
    <t>兰村乡垅田村山塘维修项目</t>
  </si>
  <si>
    <t>山塘扩建长40米，宽15米，高12米</t>
  </si>
  <si>
    <t>改善46户162人农田灌浇条件</t>
  </si>
  <si>
    <t>兰村乡垅田村道路硬化项目</t>
  </si>
  <si>
    <t>垅田村路面水泥硬化长10公里，宽4米，厚20公分</t>
  </si>
  <si>
    <t>改善46户出行和运输条件</t>
  </si>
  <si>
    <t>兰村乡岩坳村产业路硬化项目</t>
  </si>
  <si>
    <t>兰村乡岩坳村</t>
  </si>
  <si>
    <t>2022年3月</t>
  </si>
  <si>
    <t>2022年11月</t>
  </si>
  <si>
    <t>一组产业园道路硬化全长1.5公里，宽4米，厚0.2米</t>
  </si>
  <si>
    <t>有利于当地村民柑橘采摘及运输，受益农户36户，145人柑橘运输难问题</t>
  </si>
  <si>
    <t>二组产业园道路硬化全长3.5公里，宽4米，厚0.2米</t>
  </si>
  <si>
    <t>有利于当地村民柑橘采摘及运输，受益农户28户，118人柑橘运输问题</t>
  </si>
  <si>
    <t>三、四组产业园道路硬化长2.5公里，宽4米，厚0.2米</t>
  </si>
  <si>
    <t>有利于当地村民柑橘采摘及运输，受益农户53户，215人柑橘运输难问题</t>
  </si>
  <si>
    <t>兰村乡岩坳村七、八组</t>
  </si>
  <si>
    <t>七、八组产业园道路硬化长4.5公里，宽4米，厚0.2米</t>
  </si>
  <si>
    <t>有利于当地村民柑橘采摘及运输，受益农户65户，228人柑橘运输难的问题。</t>
  </si>
  <si>
    <t>兰里镇苍冲村人居环境整治垃圾处理项目</t>
  </si>
  <si>
    <t>兰里镇苍冲村</t>
  </si>
  <si>
    <t>新建垃圾池10个及垃圾焚烧无害处理设备</t>
  </si>
  <si>
    <t>进一步改善农户人居环境，提升幸福指数</t>
  </si>
  <si>
    <t>购置垃圾车15辆</t>
  </si>
  <si>
    <t>新增分类垃圾桶300个</t>
  </si>
  <si>
    <t>新增运输车1辆</t>
  </si>
  <si>
    <t>兰里镇苍冲村道路硬化项目</t>
  </si>
  <si>
    <t>长冲-瓦一田道路硬化2千米</t>
  </si>
  <si>
    <t>进一步改善200户800名村民生产生活条件，受益脱贫人口330人</t>
  </si>
  <si>
    <t>兰里镇苍冲村道路扩建项目</t>
  </si>
  <si>
    <t>黄桃产业园至雷打冲道路扩宽至4.5米，长4千米</t>
  </si>
  <si>
    <t>进一步改善150户600名村民生产生活条件，受益脱贫人口250人</t>
  </si>
  <si>
    <t>兰里镇苍冲村产业路硬化项目</t>
  </si>
  <si>
    <t>9组黄桃产业园环形产业路及老坪产业路硬化3千米</t>
  </si>
  <si>
    <t>进一步改善80户260名村民生产生活条件，受益脱贫人口230人</t>
  </si>
  <si>
    <t>兰里镇苍冲村机耕道新建项目</t>
  </si>
  <si>
    <t>黄桃产业园至老布冲新建机耕道2千米</t>
  </si>
  <si>
    <t>进一步改善40户130名村民生产生活条件，受益脱贫人口60人</t>
  </si>
  <si>
    <t>瓦一田通村公路至山后新建机耕道长2千米</t>
  </si>
  <si>
    <t>进一步改善120户380名村民生产生活条件，受益脱贫人口189人</t>
  </si>
  <si>
    <t>隆家堡乡房家庄村产业路硬化项目</t>
  </si>
  <si>
    <t>隆家堡乡房家庄村</t>
  </si>
  <si>
    <t>3组长沙垅产业园道路硬化长3千米，宽4米，厚0.2米</t>
  </si>
  <si>
    <t>进一步改善246户1068名村民生产生活条件，受益脱贫人口271人</t>
  </si>
  <si>
    <t>尧市镇马江口村渠道硬化项目</t>
  </si>
  <si>
    <t>尧市镇马江口村</t>
  </si>
  <si>
    <t>四组早禾冲40*40渠道硬化长600米</t>
  </si>
  <si>
    <t>改善灌溉面积75亩，受益总人口49户172人，其中脱贫人口9户34人</t>
  </si>
  <si>
    <t>尧市镇马江口村防洪堤建设项目</t>
  </si>
  <si>
    <t>二组朝家畈防洪堤长450米，高2.5米</t>
  </si>
  <si>
    <t>保护耕地120亩，受益总人口128户445人，其中脱贫人口25户83人</t>
  </si>
  <si>
    <t>尧市镇黄坳村饮水条件改善项目</t>
  </si>
  <si>
    <t>尧市镇黄坳村</t>
  </si>
  <si>
    <t>黄家及长安哨2座水井新建</t>
  </si>
  <si>
    <t>提高饮用水质量，提高村民生活品质，受益总人口250户1000人，其中脱贫人口1户2人</t>
  </si>
  <si>
    <t>尧市镇黄坳村入户路硬化项目</t>
  </si>
  <si>
    <t>4、6组入户路硬化长400米，宽1米</t>
  </si>
  <si>
    <t>进一步改善26户120名村民生产生活条件，其中脱贫户1户2人</t>
  </si>
  <si>
    <t>尧市镇黄坳村公共照明设施建设项目</t>
  </si>
  <si>
    <t>安装太阳能路灯50盏</t>
  </si>
  <si>
    <t>进一步改善269户1196名村民出行安全条件</t>
  </si>
  <si>
    <t>尧市镇尧市社区防洪堤建设项目</t>
  </si>
  <si>
    <t>尧市镇尧市社区</t>
  </si>
  <si>
    <t>水口畈新修防洪堤长2000米，宽1米，高3米</t>
  </si>
  <si>
    <t>保护农田、增产增收，受益总人口860户2580人，其中脱贫人口55户198人</t>
  </si>
  <si>
    <t>尧市镇尧市社区山塘维修项目</t>
  </si>
  <si>
    <t>习禾冲山塘维修，塘坝长60米，宽4米，高12米</t>
  </si>
  <si>
    <t>改善120亩农田灌溉条件，促进农业增收，受益总人口280户860人，其中35户131人</t>
  </si>
  <si>
    <t>黑湾新修防洪堤长2000米，宽1米，高2.5米</t>
  </si>
  <si>
    <t>改善农田灌溉条件，促进农业增收，受益总人口130户540人，其中32户110人</t>
  </si>
  <si>
    <t>尧市镇尧市社区堡坎建设项目</t>
  </si>
  <si>
    <t>村部堡坎长30米，宽1米，高3米</t>
  </si>
  <si>
    <t>改善450户1620名村民人居环境条件，其中脱贫人口86户290人</t>
  </si>
  <si>
    <t>尧市镇尧市社区机耕道硬化项目</t>
  </si>
  <si>
    <t>尧市畈机耕道硬化长600米，宽3米</t>
  </si>
  <si>
    <t>进一步改善300户1000名村民生产生活条件，其中脱贫人口55户160人</t>
  </si>
  <si>
    <t>尧市镇尧市社区机耕道新建项目</t>
  </si>
  <si>
    <t>双树垅新建机耕道长2000米，宽5米</t>
  </si>
  <si>
    <t>进一步改善40户136名村民生产生活条件，其中脱贫人口15户50人</t>
  </si>
  <si>
    <t>水口畈机耕硬化长1000米，宽3.5米，厚0.2米</t>
  </si>
  <si>
    <t>进一步改善60户180名村民生产生活条件，其中脱贫人口20户60人</t>
  </si>
  <si>
    <t>尧市镇尧市社区渠道硬化项目</t>
  </si>
  <si>
    <t>河家畈渠道硬化长1500米，规格30X30</t>
  </si>
  <si>
    <t>进一步改善85户260名村民生产条件，其中脱贫人口30户90人</t>
  </si>
  <si>
    <t>尧市镇尧市社区饮水条件改善项目</t>
  </si>
  <si>
    <t>一组寨脑上水井长3米，宽2.5米，深2米。上下两口（包括井沿建设）</t>
  </si>
  <si>
    <t>进一步改善70户210名村民饮水条件，其中脱贫人口15户42人</t>
  </si>
  <si>
    <t>柏沥岭山塘维修，塘坝长30米，宽2米，高5米</t>
  </si>
  <si>
    <t>改善42农田灌溉条件，促进农业增收，受益总人口21户76人，其中脱贫人口13户54人</t>
  </si>
  <si>
    <t>王潭堰水渠长400米，规格40X40</t>
  </si>
  <si>
    <t>改善42农田灌溉条件，促进农业增收，受益总人口150户580人，其中脱贫人口31户121人</t>
  </si>
  <si>
    <t>尧市镇尧市社区产业路新建项目</t>
  </si>
  <si>
    <t>水口三家塘生产便道长4500米，宽4.5米</t>
  </si>
  <si>
    <t>进一步改善200户700名村民生产生活条件，其中脱贫人口32户118人</t>
  </si>
  <si>
    <t>沟水溪三、四、六组防洪堤长2800米，宽1米，高3米</t>
  </si>
  <si>
    <t>保护3个小组农田，保进增产增收，受益总人口110户480人，其中脱贫人口23户91人</t>
  </si>
  <si>
    <t>尧市镇尧市社区入户路硬化项目</t>
  </si>
  <si>
    <t>长5000米，宽1.5米，厚0.1米</t>
  </si>
  <si>
    <t>进一步改善320户1120名村民生产生活条件，其中脱贫人口65户212人</t>
  </si>
  <si>
    <t>尧市镇尧市社区道路维修项目</t>
  </si>
  <si>
    <t>桃园寨道路垮塌维修长30米，宽2.5米，高4米</t>
  </si>
  <si>
    <t>解决28户116名村民安全出行隐患，受益脱贫人口14户56人</t>
  </si>
  <si>
    <t>尧市镇尧市社区人居环境整治项目</t>
  </si>
  <si>
    <t>街道下水道长800米，宽1米，高1米</t>
  </si>
  <si>
    <t>改善120户450名村民人居环境卫生条件，受益脱贫人口25户85人</t>
  </si>
  <si>
    <t>尧市镇拖冲社区生产便道新建项目</t>
  </si>
  <si>
    <t>尧市镇拖冲社区</t>
  </si>
  <si>
    <t>3、4组养殖场生产便道长1100米×4米</t>
  </si>
  <si>
    <t>进一步改善168户710名村民生产生活条件，其中脱贫人口18户68人</t>
  </si>
  <si>
    <t>尧市镇拖冲社区滚水坝及渠道建设项目</t>
  </si>
  <si>
    <t>5、6组付家桥坝长：15×2×1.5；30*30渠道长1000米</t>
  </si>
  <si>
    <t>进一步改善100余亩农田灌溉条件，受益72户320名村民，其中脱贫人口20户82人</t>
  </si>
  <si>
    <t>尧市镇拖冲社区防洪堤建设项目</t>
  </si>
  <si>
    <t>1、2、3、4组滑石江防江堤长500米×4米×1.5米</t>
  </si>
  <si>
    <t>保护100余亩农田，受益总人口168户710名村民，其中脱贫人口57户157人</t>
  </si>
  <si>
    <t>尧市镇拖冲社区产业路硬化项目</t>
  </si>
  <si>
    <t>3、4、5、6组长坪锦蜜柑桔产业园路长500米×4米×0.2米</t>
  </si>
  <si>
    <t>进一步改善130户560名村民生产生活条件，其中脱贫人口47户137人</t>
  </si>
  <si>
    <t>尧市镇拖冲社区大棚蔬菜种植基地建设项目</t>
  </si>
  <si>
    <t>7、11、13组新建蔬菜基地50亩</t>
  </si>
  <si>
    <t>带动60户400名村民发展产业，人均增收1000元以上</t>
  </si>
  <si>
    <t>产业+基地+示范</t>
  </si>
  <si>
    <t>尧市镇拖冲社区渠道维修项目</t>
  </si>
  <si>
    <t>16、17组高堰渠道长2000米</t>
  </si>
  <si>
    <t>进一步改善300亩农田灌溉条件，受益60户240名村民，其中脱贫人口47户137人</t>
  </si>
  <si>
    <t>尧市镇拖冲社区山塘维修项目</t>
  </si>
  <si>
    <t>14、15组山塘维修，硬化100米，迎坡面硬化500平方米，翻涵管20米</t>
  </si>
  <si>
    <t>进一步改善50户300名村民生产条件，其中脱贫人口30户120人</t>
  </si>
  <si>
    <t>14、15组产业路硬化1500米×4米×0.2米、涵管4处0.5米×0.5米</t>
  </si>
  <si>
    <t>进一步改善50户300名村民生产生活条件，其中脱贫人口30户120人</t>
  </si>
  <si>
    <t>尧市镇拖冲社区渠道硬化项目</t>
  </si>
  <si>
    <t>20、21组成婆洞水渠长1500米×0.3米×0.3米、</t>
  </si>
  <si>
    <t>进一步改善50亩农田灌溉条件，受益49户250名村民，其中脱贫人口15户140人</t>
  </si>
  <si>
    <t>8组田家台上渠道长2000米×0.4米×0.4米</t>
  </si>
  <si>
    <t>进一步改善100余亩农田灌溉条件，受益82户310名村民，其中脱贫人口25户92人</t>
  </si>
  <si>
    <t>尧市镇拖冲社区渠道建设项目</t>
  </si>
  <si>
    <t>拦河坝至一支畈渠道维修1500米；新建500米×0.4米×0.4米</t>
  </si>
  <si>
    <t>进一步改善200余亩农田灌溉条件，受益80户255名村民，其中脱贫人口20户76人</t>
  </si>
  <si>
    <t>尧市镇拖冲社区人居环境综合治理项目</t>
  </si>
  <si>
    <t>新建垃圾池23个，清理社区街道下水道1000米，购买环保垃圾车23辆，新建公共绿地2000平方米等</t>
  </si>
  <si>
    <t>进一步改善583户3117名村民人居环境，受益脱贫人口157户570人</t>
  </si>
  <si>
    <t>隆家堡乡程禾溪村入户道路硬化项目</t>
  </si>
  <si>
    <t>隆家堡乡程禾溪村</t>
  </si>
  <si>
    <t>1、3、9、10组入户道路硬化长2千米，宽1.2米，厚0.1米</t>
  </si>
  <si>
    <t>进一步改善210户1208名村民出行条件，受益脱贫人口120户619人</t>
  </si>
  <si>
    <t>隆家堡乡程禾溪村产业路新建项目</t>
  </si>
  <si>
    <t>9、10、12组新建产业路长6千米，宽5米</t>
  </si>
  <si>
    <t>进一步改善100户410名村民生产生活条件，受益脱贫人口54户208人</t>
  </si>
  <si>
    <t>隆家堡乡程禾溪村产业路硬化项目</t>
  </si>
  <si>
    <t>产业路硬化长6千米，宽4米</t>
  </si>
  <si>
    <t>进一步改善368户1860名村民生产生活条件，受益脱贫人口148户619人</t>
  </si>
  <si>
    <t>隆家堡乡程禾溪村滚水坝建设项目</t>
  </si>
  <si>
    <t>六组长6米，宽1.5米；四组长36米宽1.5米；十一组长25米，宽1.5米</t>
  </si>
  <si>
    <t>进一步改善70户240名村民生产生活条件，受益脱贫人口35户120人</t>
  </si>
  <si>
    <t>隆家堡乡三角坳村桥梁建设项目</t>
  </si>
  <si>
    <t>隆家堡乡三角坳村</t>
  </si>
  <si>
    <t>11组新场新建桥梁长12米，宽5米</t>
  </si>
  <si>
    <t>进一步改善325户1560名村民生产生活条件，受益脱贫人口38户128人</t>
  </si>
  <si>
    <t>隆家堡乡三角坳村产业路硬化项目</t>
  </si>
  <si>
    <t>2组刘恩俭屋前至一组交界硬化道路长1.5公里，宽5米</t>
  </si>
  <si>
    <t>进一步改善50户184名村民生产生活条件，受益脱贫人口17户64人</t>
  </si>
  <si>
    <t>3组陇口上至通田硬化道路2公里，宽5米</t>
  </si>
  <si>
    <t>进一步改善32户138名村民生产生活条件，受益脱贫人口15户66人</t>
  </si>
  <si>
    <t>2组桥头至刘恩生刘恩朋处硬化道路0.8公里，宽5米</t>
  </si>
  <si>
    <t>3组桥至陈运培屋前硬化道路0.5公里，宽5米</t>
  </si>
  <si>
    <t>1组陈刚屋背后至集体饮水机房饮水硬化道路0.2公里，宽5米</t>
  </si>
  <si>
    <t>进一步改善85户309名村民生产生活条件，受益脱贫人口27户106人</t>
  </si>
  <si>
    <t>7组垴上至岩坳硬化道路2公里，宽5米</t>
  </si>
  <si>
    <t>进一步改善54户195名村民生产生活条件，受益脱贫人口22户80人</t>
  </si>
  <si>
    <t>5组大喇至牛树湾硬化道路0.5公里，宽5米</t>
  </si>
  <si>
    <t>进一步改善70户235名村民生产生活条件，受益脱贫人口30户102人</t>
  </si>
  <si>
    <t>4组大秧田水库至11组硬化道路7.5公里，宽5米</t>
  </si>
  <si>
    <t>进一步改善128户495名村民生产生活条件，受益脱贫人口67户246人</t>
  </si>
  <si>
    <t>一组纹车梁硬化道路0.095公里，宽5米</t>
  </si>
  <si>
    <t>8组冲天垅至龙垴上硬化道路2公里，宽5米</t>
  </si>
  <si>
    <t>进一步改善37户156名村民生产生活条件，受益脱贫人口12户52人</t>
  </si>
  <si>
    <t>2组大烂子坑至道仄坳硬化道路2公里，宽5米</t>
  </si>
  <si>
    <t>隆家堡乡隆家堡村入户路硬化项目</t>
  </si>
  <si>
    <t>隆家堡乡隆家堡村</t>
  </si>
  <si>
    <t>入户路硬化长0.8千米，宽1.2米，厚0.1米</t>
  </si>
  <si>
    <t>进一步改善26户1084名村民生产生活条件，受益脱贫人口8户32人</t>
  </si>
  <si>
    <t>隆家堡乡隆家堡村道路硬化项目</t>
  </si>
  <si>
    <t>1组3条道路硬化长400米，宽4米</t>
  </si>
  <si>
    <t>进一步改善228户968名村民生产生活条件，受益脱贫人口39户158人</t>
  </si>
  <si>
    <t>隆家堡乡黄溪村产业园运输轨道建设项目</t>
  </si>
  <si>
    <t>隆家堡乡黄溪村</t>
  </si>
  <si>
    <t>产业园运输轨道长8千米</t>
  </si>
  <si>
    <t>进一步改善372户1446名村民生产条件，受益脱贫人口136户565人</t>
  </si>
  <si>
    <t>隆家堡乡黄溪村生活码头项目</t>
  </si>
  <si>
    <t>1、2、3、4、5、8组新建生活码头5个</t>
  </si>
  <si>
    <t>进一步改善176户616名村民人居生活条件，受益脱贫人口136户565人</t>
  </si>
  <si>
    <t>隆家堡乡黄溪村公共照明项目</t>
  </si>
  <si>
    <t>全村安装太阳能路灯200盏</t>
  </si>
  <si>
    <t>进一步改善376户1446名村民人居生活条件，受益脱贫人口136户565人</t>
  </si>
  <si>
    <t>隆家堡乡黄溪村仓储建设项目</t>
  </si>
  <si>
    <t>3组新建集体经济合作社仓库1000平方米</t>
  </si>
  <si>
    <t>进一步改善376户1446名村民生产条件</t>
  </si>
  <si>
    <t>隆家堡乡黄溪村道路硬化项目</t>
  </si>
  <si>
    <t>1、2、8组道路硬化长2.2千米，宽4.5米</t>
  </si>
  <si>
    <t>进一步改善162户653名村民生产生活条件，受益脱贫人口136户565人</t>
  </si>
  <si>
    <t>隆家堡乡黄溪村人居环境整治项目</t>
  </si>
  <si>
    <t>3、4组沿河2.2公里路段治理改造</t>
  </si>
  <si>
    <t>进一步改善150户360名村民人居环境，受益脱贫人口36户126人</t>
  </si>
  <si>
    <t>隆家堡乡黄溪村高标准产业园改造项目</t>
  </si>
  <si>
    <t>4组150亩产业园品种改良，品质改进</t>
  </si>
  <si>
    <t>进一步增强产业带动和示范，促进村民增产增收</t>
  </si>
  <si>
    <t>隆家堡乡黄溪村产业路新建项目</t>
  </si>
  <si>
    <t>1-8组新建生产便道长13千米，宽4米</t>
  </si>
  <si>
    <t>进一步改善376户1446名村民生产生活条件，受益脱贫人口136户565人</t>
  </si>
  <si>
    <t>兰长公路硬化长5公里，宽4.5米</t>
  </si>
  <si>
    <t>进一步改善378户1334名村民生产生活条件，受益脱贫人口136户565人</t>
  </si>
  <si>
    <t>1、2、3、4、5、8组排水沟治理长4千米</t>
  </si>
  <si>
    <t>进一步改善378户1334名村民人居环境，受益脱贫人口136户565人</t>
  </si>
  <si>
    <t>隆家堡乡黄溪村高标准农田改造项目</t>
  </si>
  <si>
    <t>3、4、5组高标准农田改造150亩</t>
  </si>
  <si>
    <t>进一步增强粮食增产，促进村民增收，受益脱贫人口62户217人</t>
  </si>
  <si>
    <t>隆家堡乡黄溪村产业路硬化项目</t>
  </si>
  <si>
    <t>1-8组产业硬化长8千米，宽3.5米</t>
  </si>
  <si>
    <t>进一步改善572户1008名村民生产生活条件，受益脱贫人口136户565人</t>
  </si>
  <si>
    <t>隆家堡乡黄溪村溪坝维修项目</t>
  </si>
  <si>
    <t>6、7组溪坝维修4个</t>
  </si>
  <si>
    <t>进一步改善88户180村民生产生活条件，受益脱贫人口20户75人</t>
  </si>
  <si>
    <t>舒家村乡红冬潭村挡土墙建设项目</t>
  </si>
  <si>
    <t>舒家村乡红冬潭村</t>
  </si>
  <si>
    <t>2组富田湾挡土墙70米，高4米，宽1.5米</t>
  </si>
  <si>
    <t>进一步改善74户285村民生产生活条件，受益脱贫人口29户120人</t>
  </si>
  <si>
    <t>舒家村乡红冬潭村挡土墙及排水沟建设项目</t>
  </si>
  <si>
    <t>村委会挡土墙200米，排水沟200米</t>
  </si>
  <si>
    <t>进一步改善村级活动场所环境，方便服务群众</t>
  </si>
  <si>
    <t>舒家村乡张公坡村人居环境治理项目</t>
  </si>
  <si>
    <t>舒家村乡张公坡村</t>
  </si>
  <si>
    <t>1-11组安装太阳级路灯70盏；主干道绿化16000平方米</t>
  </si>
  <si>
    <t>进一步提升村容村貌，改善408户1820名村民人居环境，受益脱贫人口171户690人</t>
  </si>
  <si>
    <t>和平溪乡金溪村生产便道硬化项目</t>
  </si>
  <si>
    <t>和平溪乡金溪村</t>
  </si>
  <si>
    <t>一组至毛坪村长650米，宽4米</t>
  </si>
  <si>
    <t>进一步改善50户180名村民生产生活条件，受益脱贫人口7户19人</t>
  </si>
  <si>
    <t>2组至桃花村大马冲长1500米，宽4米</t>
  </si>
  <si>
    <t>进一步改善50户160名村民生产生活条件，受益脱贫人口6户26人</t>
  </si>
  <si>
    <t>二组至珠宝寨村长2000米，宽3.5米</t>
  </si>
  <si>
    <t>进一步改善50户193名村民生产生活条件，受益脱贫人口6户26人</t>
  </si>
  <si>
    <t>3组打里山生产便道硬化长1000米，宽4米</t>
  </si>
  <si>
    <t>进一步改善50户210名村民生产生活条件，受益脱贫人口8户21人</t>
  </si>
  <si>
    <t>2组至良师冲长1000米，宽4米</t>
  </si>
  <si>
    <t>进一步改善60户265名村民生产生活条件，受益脱贫人口15户34人</t>
  </si>
  <si>
    <t>1组相树下至应山垴长800米，宽4米</t>
  </si>
  <si>
    <t>进一步改善40户164名村民生产生活条件，受益脱贫人口7户36人</t>
  </si>
  <si>
    <t>和平溪乡金溪村生产便道新建项目</t>
  </si>
  <si>
    <t>4组牛栏现至下嘴正林长500米，宽4.5米</t>
  </si>
  <si>
    <t>进一步改善82户272名村民生产生活条件，受益脱贫人口12户34人</t>
  </si>
  <si>
    <t>2组至五组长3.5公里，宽4米</t>
  </si>
  <si>
    <t>进一步改善70户278名村民生产生活条件，受益脱贫人口20户73人</t>
  </si>
  <si>
    <t>和平溪乡大坡村文化广场生活用房项目</t>
  </si>
  <si>
    <t>和平溪乡大坡村</t>
  </si>
  <si>
    <t>文化广场生活用房长32米，宽8米，大约300平方</t>
  </si>
  <si>
    <t>进一步改善320户1562名村民文化生活条件，受益脱贫人口98户508人</t>
  </si>
  <si>
    <t>和平溪乡大坡村公共照明设施项目</t>
  </si>
  <si>
    <t>安装太阳能路灯300盏</t>
  </si>
  <si>
    <t>进一步改善1112户4792名村民人居环境，受益脱贫人口114户556人</t>
  </si>
  <si>
    <t>和平溪乡大坡村文化活动中心项目</t>
  </si>
  <si>
    <t>桃树坪安置点场地硬化、钢架棚</t>
  </si>
  <si>
    <t>进一步改善120户450名村民生产生活条件，受益脱贫人口22户78人</t>
  </si>
  <si>
    <t>和平溪乡株木村公路防护栏项目</t>
  </si>
  <si>
    <t>和平溪乡株木村</t>
  </si>
  <si>
    <t>6、7组公路安防工程（全长1000米）</t>
  </si>
  <si>
    <t>减少交通事故，排除安全隐患。受益120户450名村民，其中受益脱贫人口22户78人</t>
  </si>
  <si>
    <t>和平溪乡株木村生产便道硬化项目</t>
  </si>
  <si>
    <t>塘坳到黄泽平房屋边全长2.5公里</t>
  </si>
  <si>
    <t>进一步改善145户678名村民生产生活条件，受益脱贫人口372户95人</t>
  </si>
  <si>
    <t>和平溪乡株木村产业路硬化项目</t>
  </si>
  <si>
    <t>四组四方丘屋后产业路硬化长1.5公里</t>
  </si>
  <si>
    <t>进一步改善68户258名村民生产生活条件，受益脱贫人口152户28人</t>
  </si>
  <si>
    <t>和平溪乡株木村新建桥梁项目</t>
  </si>
  <si>
    <t>四组屋前小溪经修建桥梁一座长10米</t>
  </si>
  <si>
    <t>和平溪乡株木村生产便道建设项目</t>
  </si>
  <si>
    <t>从王鸡湾到井水坎再到广坳（全长2.5公里）</t>
  </si>
  <si>
    <t>进一步改善32户112名村民生产生活条件，受益脱贫人口11户32人</t>
  </si>
  <si>
    <t>和平溪乡株木村渠道建设项目</t>
  </si>
  <si>
    <t>水厂至1、2、3组渠道长4千米</t>
  </si>
  <si>
    <t>进一步改善145户678名村民生产条件，受益脱贫人口37户95人</t>
  </si>
  <si>
    <t>从村部交叉路口到五组全长1000米</t>
  </si>
  <si>
    <t>减少交通事故，排除安全隐患。受益32户112名村民，其中受益脱贫人口11户32人</t>
  </si>
  <si>
    <t>和平溪乡株木村道路硬化项目</t>
  </si>
  <si>
    <t>株木村1.2.3组到辰溪县栾青村硬化路长4.5公里，宽4.5</t>
  </si>
  <si>
    <t>进一步改善442户1772名村民生产生活条件，受益脱贫人口89户267人</t>
  </si>
  <si>
    <t>和平溪乡株木村道路扩建项目</t>
  </si>
  <si>
    <t>从村部交叉路口到四组再到大城辰溪县土桥村鸬鹚扩建1.5米全长3.8公里</t>
  </si>
  <si>
    <t>进一步改善68户258名村民生产生活条件，受益脱贫人口15户58人</t>
  </si>
  <si>
    <t>和平溪乡株木村防洪堤建设项目</t>
  </si>
  <si>
    <t>六七八组屋下溪里修建防洪堤1.2公里</t>
  </si>
  <si>
    <t>进一步改善122户520名村民生产生活条件，受益脱贫人口26户75人</t>
  </si>
  <si>
    <t>和平溪乡珠宝寨村场地硬化项目</t>
  </si>
  <si>
    <t>和平溪乡珠宝寨村</t>
  </si>
  <si>
    <r>
      <rPr>
        <sz val="10"/>
        <rFont val="宋体"/>
        <charset val="134"/>
      </rPr>
      <t>二期安置点停车场面积400</t>
    </r>
    <r>
      <rPr>
        <sz val="10"/>
        <rFont val="SimSun"/>
        <charset val="134"/>
      </rPr>
      <t>㎡</t>
    </r>
  </si>
  <si>
    <t>进一步改善24户92名村民生产生活条件，受益脱贫人口11户58人</t>
  </si>
  <si>
    <r>
      <rPr>
        <sz val="10"/>
        <rFont val="宋体"/>
        <charset val="134"/>
      </rPr>
      <t>村公共停车场硬化面积1100</t>
    </r>
    <r>
      <rPr>
        <sz val="10"/>
        <rFont val="SimSun"/>
        <charset val="134"/>
      </rPr>
      <t>㎡</t>
    </r>
  </si>
  <si>
    <t>进一步改善391户1579名村民生产生活条件，受益脱贫人口89户337人</t>
  </si>
  <si>
    <t>和平溪乡珠宝寨村产业路硬化项目</t>
  </si>
  <si>
    <t>村级扶贫产业园产业路硬化长1400m,宽4.5m,20cm.</t>
  </si>
  <si>
    <t>和平溪乡珠宝寨村生产便道硬化项目</t>
  </si>
  <si>
    <t>四组谭木田生产便道硬化长400m,宽4.5m,20cm.</t>
  </si>
  <si>
    <t>进一步改善801户351名村民生产生活条件，受益脱贫人口31户124人</t>
  </si>
  <si>
    <t>和平溪乡珠宝寨村挡土墙建设项目</t>
  </si>
  <si>
    <t>一二期安置点路段保坎长13m,高3m.</t>
  </si>
  <si>
    <t>保障391户1579名村民出行安全，受益脱贫人口89户337人</t>
  </si>
  <si>
    <t>村部停车场保坎长20m,高3m</t>
  </si>
  <si>
    <t>和平溪乡大溪村道路硬化项目</t>
  </si>
  <si>
    <t>和平溪乡大溪村</t>
  </si>
  <si>
    <t>1、2、3组栗田道路长4000米，宽4.5米</t>
  </si>
  <si>
    <t>进一步改善157户568名村民生产生活条件，受益脱贫人口64户263人</t>
  </si>
  <si>
    <t>和平溪乡大溪村平板桥建设项目</t>
  </si>
  <si>
    <t>栗田村口平板桥长6米，宽5米，高3米</t>
  </si>
  <si>
    <t>和平溪乡毛坪村道路硬化项目</t>
  </si>
  <si>
    <t>和平溪乡毛坪村</t>
  </si>
  <si>
    <t>和平溪乡毛坪村四组，义桃均至六组公路，长1300米，宽3.5米道路硬化</t>
  </si>
  <si>
    <t>进一步改善92户302名村民生产生活条件，受益脱贫人口16户60人</t>
  </si>
  <si>
    <t>三组兴里坳至毛四冲公路长1200米，宽3.5米道路硬化</t>
  </si>
  <si>
    <t>进一步改善74户272名村民生产生活条件，受益脱贫人口18户60人</t>
  </si>
  <si>
    <t>和平溪乡毛坪村二型水库坝公长500米，宽6米维修公路</t>
  </si>
  <si>
    <t>进一步改善495户1680名村民生产生活条件，受益脱贫人口150户680人</t>
  </si>
  <si>
    <t>和平溪乡毛坪村道路维修项目</t>
  </si>
  <si>
    <t>和平溪乡毛坪村主道南竹园段道路维修砌堡坎长40米，高22米</t>
  </si>
  <si>
    <t>保障103户344名村民出行安全，受益脱贫人口20户70人</t>
  </si>
  <si>
    <t>和平溪乡毛坪村产业路硬化项目</t>
  </si>
  <si>
    <t>柑桔产业园、梅祖园产业路硬化长2000米，宽3.5米</t>
  </si>
  <si>
    <t>进一步改善97户324名村民生产生活条件，受益脱贫人口19户60人</t>
  </si>
  <si>
    <t>锦和镇碰溪村产业路新建项目</t>
  </si>
  <si>
    <t>锦和镇碰溪村</t>
  </si>
  <si>
    <t>四组新建产业路长3千米，宽5.5米，生产桥1座长9米，宽5米</t>
  </si>
  <si>
    <t>进一步改善28户122名村民生产生活条件，受益脱贫人口5户20人</t>
  </si>
  <si>
    <t>文昌阁乡罗家冲村堡坎建设项目</t>
  </si>
  <si>
    <t>文昌阁乡罗家冲村</t>
  </si>
  <si>
    <t>一、二组路田至文西新村四、五组堡坎长25米，高4米</t>
  </si>
  <si>
    <t>进一步改善60户315名村民交通出行条件，受益脱贫人口60户215人</t>
  </si>
  <si>
    <t>文昌阁乡西皮溪村中药村种植基地建设项目</t>
  </si>
  <si>
    <t>文昌阁乡西皮溪村</t>
  </si>
  <si>
    <t>产业园药村种植园区建设300亩</t>
  </si>
  <si>
    <t>增加村集体及村民收入，促进乡村振兴产业发展</t>
  </si>
  <si>
    <t>基地+劳务+示范+分红</t>
  </si>
  <si>
    <t>江口墟镇骆子村机耕道硬化项目</t>
  </si>
  <si>
    <t>江口墟镇骆子村</t>
  </si>
  <si>
    <t>硬化畈田机耕道1500米，规格：宽3.5米×厚0.2米、路基垫层、涵管多处</t>
  </si>
  <si>
    <t>解决128户635人粮食发展及生活需求，提高生产质量，增加村民的经济收入</t>
  </si>
  <si>
    <t>江口墟镇田家湾村机耕道硬化项目</t>
  </si>
  <si>
    <t>江口墟镇田家湾</t>
  </si>
  <si>
    <t>8组机耕道长5千米，宽4米，80*80排水沟长5公里，涵管10处，让车道8处</t>
  </si>
  <si>
    <t>进一步改善47户236名村民生产生活条件，受益脱贫人口10户34人</t>
  </si>
  <si>
    <t>江口墟镇田家湾村机耕道新建项目</t>
  </si>
  <si>
    <t>1、2、3、11组新建机耕道长5千米，宽5米</t>
  </si>
  <si>
    <t>进一步改善122户587名村民生产生活条件，受益脱贫人口13户46人</t>
  </si>
  <si>
    <t>江口墟镇田家湾村山塘维修项目</t>
  </si>
  <si>
    <t>6、7组清明通山塘维修，坝长30米，宽4米，高12米，涵管长15米</t>
  </si>
  <si>
    <t>进一步改善119户562名村民生产条件，受益脱贫人口20户69人</t>
  </si>
  <si>
    <t>9组羊圈通山塘维修，坝长25米，宽4米，高10米，溢洪道长10米，宽4米</t>
  </si>
  <si>
    <t>进一步改善176户1016名村民生产条件，受益脱贫人口28户94人</t>
  </si>
  <si>
    <t>2、3、11组机耕道长1千米，宽3.5米</t>
  </si>
  <si>
    <t>进一步改善83户476名村民生产生活条件，受益脱贫人口12户44人</t>
  </si>
  <si>
    <t>江口墟镇田家湾村渠道硬化项目</t>
  </si>
  <si>
    <t>4组80*80渠道长700米</t>
  </si>
  <si>
    <t>进一步改善78户459名村民生产条件，受益脱贫人口12户35人</t>
  </si>
  <si>
    <t>3组80*80渠道长700米</t>
  </si>
  <si>
    <t>进一步改善86户526名村民生产条件，受益脱贫人口12户365人</t>
  </si>
  <si>
    <t>9组80*80渠道长1000米</t>
  </si>
  <si>
    <t>进一步改善46户237名村民生产条件，受益脱贫人口5户20人</t>
  </si>
  <si>
    <t>5组80*80渠道长1000米</t>
  </si>
  <si>
    <t>进一步改善45户229名村民生产条件，受益脱贫人口7户19人</t>
  </si>
  <si>
    <t>江口墟镇田家湾村防洪堤建设项目</t>
  </si>
  <si>
    <t>4、10组防洪堤长300米，宽0.8米，高3米</t>
  </si>
  <si>
    <t>进一步改善58户316名村民生产条件，受益脱贫人口11户30人</t>
  </si>
  <si>
    <t>3、4、5、6、7组防洪堤长300米，宽0.5米，高2.5米</t>
  </si>
  <si>
    <t>进一步改善197户1189名村民生产条件，受益脱贫人口32户106人</t>
  </si>
  <si>
    <t>江口墟镇田家湾村山蓄水塘维修项目</t>
  </si>
  <si>
    <t>6、7组蓄水塘维修，坝长100米，宽0.8米，高2米</t>
  </si>
  <si>
    <t>进一步改善68户386名村民生产条件，受益脱贫人口13户50人</t>
  </si>
  <si>
    <t>江口墟镇田家湾村入户路硬化项目</t>
  </si>
  <si>
    <t>1-12组入户路硬化长2千米，宽3米</t>
  </si>
  <si>
    <t>进一步改善315户1489名村民生产生活条件，受益脱贫人口61户211人</t>
  </si>
  <si>
    <t>高村镇通溪村道路硬化项目</t>
  </si>
  <si>
    <t>高村镇通溪村</t>
  </si>
  <si>
    <t>五组硬化道路长2000米，宽3.4米</t>
  </si>
  <si>
    <t>方便村民出行，运输农产品，增加了村民收入</t>
  </si>
  <si>
    <t>六组硬化道路长2000米，宽3.5米</t>
  </si>
  <si>
    <t>六组硬化道路长3000米，宽3.5米</t>
  </si>
  <si>
    <t>七组硬化道路长2500米，宽3.5米</t>
  </si>
  <si>
    <t>高村镇通溪村新建道路项目</t>
  </si>
  <si>
    <t>十组新建道路长3500米，宽4.5米</t>
  </si>
  <si>
    <t>方便村民出行，运输农产品，增加了村民经济收入</t>
  </si>
  <si>
    <t>一组硬化道路长300米，宽3.5米</t>
  </si>
  <si>
    <t>二组新建硬化道路长1500米，宽3.5米</t>
  </si>
  <si>
    <t>四组硬化道路长500米，宽3.5米</t>
  </si>
  <si>
    <t>高村镇通溪村道路维修项目</t>
  </si>
  <si>
    <t>二组维修道路长50米，宽3.5米</t>
  </si>
  <si>
    <t>三组硬化道路长1000米，宽3.5米</t>
  </si>
  <si>
    <t>一、二组硬化道路长800米，宽3.5米</t>
  </si>
  <si>
    <t>高村镇通溪村产业路新建项目</t>
  </si>
  <si>
    <t>九组江义仁屋至坡上新修道路长2000米，宽4.5米</t>
  </si>
  <si>
    <t>方便村民出行，运输农产品，柑桔100亩，林地100亩，增加了村民经济收入</t>
  </si>
  <si>
    <t>高村镇通溪村仓储基地建设项目</t>
  </si>
  <si>
    <t>八、九组新建仓储1000平方米</t>
  </si>
  <si>
    <t>方便村民果农产品统一销售，便于外来老板收果集中，给村民带来更好利益</t>
  </si>
  <si>
    <t>大坡脑至黄田种新修生产便道1500米，宽4.5米</t>
  </si>
  <si>
    <t>方便村民运输农产品，柑桔100亩，林地200亩，增加了村民经济收入</t>
  </si>
  <si>
    <t>蓑衣冲至对门冲新修道路长1500米，宽4.5米</t>
  </si>
  <si>
    <t>方便村民运输农产品，柑桔200亩，里程1500米，增加了村民经济收入</t>
  </si>
  <si>
    <t>高村镇胡家村石拱桥维修项目</t>
  </si>
  <si>
    <t>高村镇胡家村</t>
  </si>
  <si>
    <t>八组石拱桥维修加固</t>
  </si>
  <si>
    <t>方便村民出行，运输生产、增加村民收入</t>
  </si>
  <si>
    <t>高村镇胡家村山塘维修项目</t>
  </si>
  <si>
    <t>四组三角塘山塘维修加固</t>
  </si>
  <si>
    <t>高村镇胡家村保坎建设项目</t>
  </si>
  <si>
    <t>八组村部文化广场保坎长138m，高3m</t>
  </si>
  <si>
    <t>高村镇胡家村道路硬化项目</t>
  </si>
  <si>
    <t>五六组道路硬化长350米，宽3.5m</t>
  </si>
  <si>
    <t>二组友谊山塘道路硬化1500m，宽4.5m</t>
  </si>
  <si>
    <t>一组至杨喜桥长1000m,宽4.5米</t>
  </si>
  <si>
    <t>高村镇胡家村渠道维修项目</t>
  </si>
  <si>
    <t>友谊山塘渠道维修3000m</t>
  </si>
  <si>
    <t>高村镇胡家村道路扩建项目</t>
  </si>
  <si>
    <t>火马冲至双连冲道路提质改造扩宽1米长2公里</t>
  </si>
  <si>
    <t>竹子喇村至丝冲长3000m，宽4.5m</t>
  </si>
  <si>
    <t>文井田道路硬化长1000m,宽4.5米</t>
  </si>
  <si>
    <t>二组道路硬化3公里，宽4.5米</t>
  </si>
  <si>
    <t>高村镇胡家村生产便桥项目</t>
  </si>
  <si>
    <t>2组生产便桥长4米宽2米，混合板架梁</t>
  </si>
  <si>
    <t>火马冲至金田道路提质扩宽1米长2公里</t>
  </si>
  <si>
    <t>高村镇胡家村渠道硬化项目</t>
  </si>
  <si>
    <t>五、六组渠道硬化长2500m</t>
  </si>
  <si>
    <t>高村镇胡家村产业园打井项目</t>
  </si>
  <si>
    <t>1-8组新建柑桔园灌溉井150个</t>
  </si>
  <si>
    <t>五、六组芭蕉冲至旱禾冲长3500m，宽4.5m</t>
  </si>
  <si>
    <t>高村镇胡家村产业路新建项目</t>
  </si>
  <si>
    <t>3组新建机耕道3000m，宽4.5m</t>
  </si>
  <si>
    <t>胡廷金至胡廷银门前硬化1500m,宽4.5m</t>
  </si>
  <si>
    <t>向玉海至向玉杰屋硬化长2000m,宽4.5m</t>
  </si>
  <si>
    <t>胡廷银至乱岩窝水长1000m,宽4.5米</t>
  </si>
  <si>
    <t>胡廷桥至张吉学屋长1000m,宽4.5米</t>
  </si>
  <si>
    <t>高村镇胡家村桥梁新建项目</t>
  </si>
  <si>
    <t>五、六组新建桥梁1座长7.6m,宽4m</t>
  </si>
  <si>
    <t>高村镇胡家村公路安防项目</t>
  </si>
  <si>
    <t>2组长2500m道路安防设施</t>
  </si>
  <si>
    <t>5、6组生产便桥长300米，宽4米</t>
  </si>
  <si>
    <t>高村镇胡家村护堤建设项目</t>
  </si>
  <si>
    <t>2-4组农田护堤长3000m，宽2m</t>
  </si>
  <si>
    <t>高村镇胡家村道路维修项目</t>
  </si>
  <si>
    <t>乱岩窝至七组道路维修长2000m,宽4.5m</t>
  </si>
  <si>
    <t>高村镇胡家村林道维修项目</t>
  </si>
  <si>
    <t>2、3、5组林道维修长2000m,宽4.5m</t>
  </si>
  <si>
    <t>8组光伏电站道路硬化长100m,宽4.5m</t>
  </si>
  <si>
    <t>高村镇水漫溪村道路硬化项目</t>
  </si>
  <si>
    <t>高村镇水漫溪村</t>
  </si>
  <si>
    <t>各组的组道硬化总长约1000米</t>
  </si>
  <si>
    <t>改善302户910人的出行和安全生产条件</t>
  </si>
  <si>
    <t>高村镇水漫溪村产业路新建项目</t>
  </si>
  <si>
    <t>总长约2000米</t>
  </si>
  <si>
    <t>改善98户126人的生产条件</t>
  </si>
  <si>
    <t>高村镇土潭村冰糖橙标准化基地项目</t>
  </si>
  <si>
    <t>高村镇土潭村</t>
  </si>
  <si>
    <t>1、2组1500亩园区修建蓄水池，安装杀虫灯，柑桔品改，新建入园道路、桔园灌溉设施。</t>
  </si>
  <si>
    <t>规化园区1500亩，打造标准化产业园基地，树立品牌形象，受益农户528户，受益人口1849人，增加村民的经济收入，提高村民的满意度。</t>
  </si>
  <si>
    <t>高村镇土潭村产业路新建项目</t>
  </si>
  <si>
    <t>菜冲至火马坪片区新建产业园道路7公里，宽4.5米。</t>
  </si>
  <si>
    <t>乡村振兴产业园区规划，土潭村菜冲沿老溪至火马坪片区新建产业路7公里，规划园区包括荒山、粮田、林地约3200余亩。受益农户421户，受益人口1750人，增加村民的经济收入，提高村民的满意度。</t>
  </si>
  <si>
    <t>高村镇土潭村道路硬化项目</t>
  </si>
  <si>
    <t>土潭村半坡组至达泥田组道路硬化长度2.5公里，宽4.5米，厚0.2米。</t>
  </si>
  <si>
    <t>土潭村半坡组至达泥田组道路硬化长度2.5公里，宽4.5米。受益农户87户，受益人口347人，增加村民的经济收入，方便村民出行，提高村民的满意度。</t>
  </si>
  <si>
    <t>高村镇兴隆湾产业园道路硬化项目</t>
  </si>
  <si>
    <t>高村镇兴隆湾村</t>
  </si>
  <si>
    <t>新建1组产业园道路1800米，宽4米，高20公分</t>
  </si>
  <si>
    <t>提高生产能力，方便群众产品运行</t>
  </si>
  <si>
    <t>新建6组产业园道路长2800米，宽4米，高20公分</t>
  </si>
  <si>
    <t>7组产业园道路硬化长2800米，宽4米，高20公分</t>
  </si>
  <si>
    <t>12组产业园道道路硬化长2800米，宽4米，高20公分</t>
  </si>
  <si>
    <t>兰村乡岩坳村基本公共服务道路维修项目</t>
  </si>
  <si>
    <t>5组沿溪道路空板维修，新建2#浆砌石保坎长约30米</t>
  </si>
  <si>
    <t>解决13户46名脱贫人口住房和出行安全隐患</t>
  </si>
  <si>
    <t>2021年已入库</t>
  </si>
  <si>
    <t>隆家堡乡步云坪村基本公共服务安全饮水项目</t>
  </si>
  <si>
    <t>隆家堡乡步云坪村</t>
  </si>
  <si>
    <t>八组（蛮溪片）2处饮水配套设施，安装各型入户管道</t>
  </si>
  <si>
    <t>进一步改善45户192名脱贫人口安全饮水条件</t>
  </si>
  <si>
    <t>尧市镇大坪村人居环境整治项目</t>
  </si>
  <si>
    <t>尧市镇大坪村</t>
  </si>
  <si>
    <t>一组主干道维修垃圾池6个，新建踏水桥1座以及沿线环境整治</t>
  </si>
  <si>
    <t>进一步改善69户240名脱贫人口生产生活条件</t>
  </si>
  <si>
    <t>致富带头人培训</t>
  </si>
  <si>
    <t>麻阳县</t>
  </si>
  <si>
    <t>2022年12月</t>
  </si>
  <si>
    <t>2022年致富带头人培训100人次</t>
  </si>
  <si>
    <t>培训农村致富带头人，为乡村振兴打下基础</t>
  </si>
  <si>
    <t>贷款贴息项目</t>
  </si>
  <si>
    <t>全县2022年贫困户贷款贴息</t>
  </si>
  <si>
    <t>为贷款贫困户无偿贴息500万元，减轻贫困户经济负担</t>
  </si>
  <si>
    <t>麻阳县2022年雨露计划</t>
  </si>
  <si>
    <t>2022年1月</t>
  </si>
  <si>
    <t>2022职业教育培训3300人次</t>
  </si>
  <si>
    <t>通过对农村贫困家庭新成长劳动力接受职业教育进行补助，提高贫困人口素质，增强其就业和创业能力</t>
  </si>
  <si>
    <t>麻阳县2022年防贫综合保险</t>
  </si>
  <si>
    <t>为全县农业总人口的10%提供防贫综合保险</t>
  </si>
  <si>
    <t>为31900名农业人口提供防贫综合保险，进一步提高农业家庭风险抵御能力</t>
  </si>
  <si>
    <t>板栗树乡江溪村基本公共服务入户便道硬化项目</t>
  </si>
  <si>
    <t>板栗树乡江溪村</t>
  </si>
  <si>
    <t>全村入户便道硬化4000米</t>
  </si>
  <si>
    <t>改善70户239人出行条件，提升群众的满意度</t>
  </si>
  <si>
    <t>后调至2022年</t>
  </si>
  <si>
    <t>板栗树乡地亭溪村基本公共服务渠道及山塘维修项目</t>
  </si>
  <si>
    <t>板栗树乡地亭溪村</t>
  </si>
  <si>
    <t>4条总长14公里灌溉渠道疏通、2口山塘维修</t>
  </si>
  <si>
    <t>改善130户483名贫困人口生活生产条件</t>
  </si>
  <si>
    <t>郭公坪镇官东村基本公共服务联户路硬化项目</t>
  </si>
  <si>
    <t>郭公坪镇官东村</t>
  </si>
  <si>
    <t>和礼联户路硬化2000米</t>
  </si>
  <si>
    <t>方便57户220贫困人口生活生产</t>
  </si>
  <si>
    <t>郭公坪镇长寿谷村基本公共服务联户路硬化项目</t>
  </si>
  <si>
    <t>郭公坪镇长寿谷村</t>
  </si>
  <si>
    <t>4000米</t>
  </si>
  <si>
    <t>方便201户450贫困人口生活生产</t>
  </si>
  <si>
    <t>高村镇大溪桥村基础公共服务公路修建项目</t>
  </si>
  <si>
    <t>高村镇大溪桥村</t>
  </si>
  <si>
    <t>七组化腾屋后公路修建长1公里宽3.5米</t>
  </si>
  <si>
    <t>解决村民生产运输便利</t>
  </si>
  <si>
    <t>尧市镇拖冲社区基本公共服务林道建设项目</t>
  </si>
  <si>
    <t>原保家岭7、8组马脑上新建林产8000米，宽5米，涵管20处</t>
  </si>
  <si>
    <t>改善15户56名贫困人口生产条件</t>
  </si>
  <si>
    <t>大桥江乡石垅溪村基本公共服务产业配套设施项目</t>
  </si>
  <si>
    <t>大桥江乡石垅溪村</t>
  </si>
  <si>
    <t>产业园防盗网长3000米，监控摄像头10个</t>
  </si>
  <si>
    <t>解决产业园防盗条件，保障129户贫困户增收</t>
  </si>
  <si>
    <t>吕家坪镇茶溪村基本公共服务林区公路新建项目</t>
  </si>
  <si>
    <t>吕家坪镇茶溪村</t>
  </si>
  <si>
    <r>
      <rPr>
        <sz val="10"/>
        <rFont val="宋体"/>
        <charset val="134"/>
      </rPr>
      <t>共</t>
    </r>
    <r>
      <rPr>
        <sz val="10"/>
        <rFont val="The "/>
        <charset val="0"/>
      </rPr>
      <t>20</t>
    </r>
    <r>
      <rPr>
        <sz val="10"/>
        <rFont val="宋体"/>
        <charset val="134"/>
      </rPr>
      <t>公里，宽度4米</t>
    </r>
  </si>
  <si>
    <r>
      <rPr>
        <sz val="10"/>
        <rFont val="宋体"/>
        <charset val="134"/>
      </rPr>
      <t>解决</t>
    </r>
    <r>
      <rPr>
        <sz val="10"/>
        <rFont val="宋体"/>
        <charset val="0"/>
      </rPr>
      <t>29</t>
    </r>
    <r>
      <rPr>
        <sz val="10"/>
        <rFont val="宋体"/>
        <charset val="134"/>
      </rPr>
      <t>户</t>
    </r>
    <r>
      <rPr>
        <sz val="10"/>
        <rFont val="宋体"/>
        <charset val="0"/>
      </rPr>
      <t>84</t>
    </r>
    <r>
      <rPr>
        <sz val="10"/>
        <rFont val="宋体"/>
        <charset val="134"/>
      </rPr>
      <t>人生产生活条件</t>
    </r>
  </si>
  <si>
    <t>谭家寨乡楠木桥村基本公共服务旅游基础设施项目</t>
  </si>
  <si>
    <t>谭家寨乡楠木桥村</t>
  </si>
  <si>
    <t>文革水库至冬瓜冲至桐林坑游步道长4公里，宽1.2米</t>
  </si>
  <si>
    <t>受益贫困户114户326人</t>
  </si>
  <si>
    <t>和平溪乡株木村基本公共服务道路硬化项目</t>
  </si>
  <si>
    <t>1、2、3组道路硬化1.5公里，宽4.5米</t>
  </si>
  <si>
    <t>改善38户158人贫困户生产出行条件</t>
  </si>
  <si>
    <t>高村镇白羊村基本公共服务道路硬化项目</t>
  </si>
  <si>
    <t>高村镇白羊村</t>
  </si>
  <si>
    <t>三组旱禾田冲长1500米，宽4.5米</t>
  </si>
  <si>
    <t>改善310人生产、出行条件</t>
  </si>
  <si>
    <t>岩门镇白泥田村基本公共服务道路硬化项目</t>
  </si>
  <si>
    <t>岩门镇白泥田村</t>
  </si>
  <si>
    <t>岩拖公路至6、7、8、9、10组道路硬化，长2.2公里，4.5米宽</t>
  </si>
  <si>
    <t>改善33户110名贫困人口生产生活条件</t>
  </si>
  <si>
    <t>岩门镇团山村基本公共服务道路硬化项目</t>
  </si>
  <si>
    <t>岩门镇团山村</t>
  </si>
  <si>
    <t>硬化公路2.5公里</t>
  </si>
  <si>
    <t>改善15户60名贫困人口生产生活条件</t>
  </si>
  <si>
    <t>江口墟镇大禾田村基本公共服务道路硬化项目</t>
  </si>
  <si>
    <t>江口墟镇大禾田村</t>
  </si>
  <si>
    <t>五组与贺家田交界处道路硬化长2500米，宽3.5米，厚0.2米</t>
  </si>
  <si>
    <t>改善25户112名贫困人口生产生活条件</t>
  </si>
  <si>
    <t>高村镇通溪村基本公共服务危桥改造项目</t>
  </si>
  <si>
    <t>三组危桥改造长50米，宽3.5米</t>
  </si>
  <si>
    <t>保障18户56名贫困人口出行安全</t>
  </si>
  <si>
    <t>岩门镇玳瑁坡村基本公共服务道路硬化项目</t>
  </si>
  <si>
    <t>岩门镇玳瑁坡村</t>
  </si>
  <si>
    <t>阴山田至糊泥冲2.3公里通组道路硬化</t>
  </si>
  <si>
    <t>改善包括贫困户在内284户854人生产运输、交通出行问题</t>
  </si>
  <si>
    <t>兰村乡望远村基本公共服务道路硬化项目</t>
  </si>
  <si>
    <t>二组立冲湾至桥仄湾硬化长1500米，宽3.5米，厚0.2米</t>
  </si>
  <si>
    <t>改善48户166人贫困人口生产条件，降低生产成本</t>
  </si>
  <si>
    <t>三组至龙盘村道路硬化2500米，宽4.5米，厚0.2米</t>
  </si>
  <si>
    <t>改善150户540人贫困人口生产生活条件</t>
  </si>
  <si>
    <t>二组至产业园道路硬化1000米，宽3.5米，厚0.2米</t>
  </si>
  <si>
    <t>改善38户150人贫困人口生产条件，降低生产成本</t>
  </si>
  <si>
    <t>产业园道路硬化500米，宽3.5米，厚0.2米</t>
  </si>
  <si>
    <t>改善119户445人贫困人口生产条件，降低生产成本</t>
  </si>
  <si>
    <t>黄桑乡桃花村基本公共服务道路硬化项目</t>
  </si>
  <si>
    <t>黄桑乡桃花村</t>
  </si>
  <si>
    <t>至金溪村道路硬化4公里，宽4.5米</t>
  </si>
  <si>
    <t>改善145户263名贫困人口生产生活条件</t>
  </si>
  <si>
    <t>岩门镇玳瑁坡村基本公共服务产业路新建项目</t>
  </si>
  <si>
    <t>新建1-12组产业路12条，总长13.8公里，宽4.5米</t>
  </si>
  <si>
    <t>改善183户688名贫困人口生产生活条件</t>
  </si>
  <si>
    <t>岩门镇平原村基本公共服务道路硬化项目</t>
  </si>
  <si>
    <t>岩门镇平原村</t>
  </si>
  <si>
    <t>二组至小冲塘后至旁喇道路硬化长1.2千米，宽3.5米</t>
  </si>
  <si>
    <t>改善47户173名贫困人口生产生活条件</t>
  </si>
  <si>
    <t>黄桑乡老冲村基本公共服务道路硬化项目</t>
  </si>
  <si>
    <t>黄桑乡老冲村</t>
  </si>
  <si>
    <t>道路硬化2.5公里，其中一组500米，三组2000米，一处砌保坎</t>
  </si>
  <si>
    <t>改善68户269名贫困人口生产生活条件</t>
  </si>
  <si>
    <t>郭公坪镇江家溪村基本公共服务环境整治项目</t>
  </si>
  <si>
    <t>郭公坪镇江家溪村</t>
  </si>
  <si>
    <t>全村5个组修建排污沟长2000米，宽2.5米</t>
  </si>
  <si>
    <t>改善102户420名贫困人口生活环境</t>
  </si>
  <si>
    <t>郭公坪镇郭公坪村基本公共服务环境整治项目</t>
  </si>
  <si>
    <t>郭公坪镇郭公坪村</t>
  </si>
  <si>
    <t>全村水沟清淤泥长2000米，新建垃圾池及排渠硬化</t>
  </si>
  <si>
    <t>改善190户643名贫困人口生活环境</t>
  </si>
  <si>
    <t>隆家堡乡三角坳村基本公共服务桥梁新建项目</t>
  </si>
  <si>
    <t>十一组新建桥梁长12米，宽4米，高3米</t>
  </si>
  <si>
    <t>改善30户101名贫困人口生产生活条件，降低生产成本</t>
  </si>
  <si>
    <t>尧市镇拖冲社区基本公共服务道路建设项目</t>
  </si>
  <si>
    <t>原保家岭深屋冲和唐家垅道路扩宽长2千米；道路硬化长4千米 ，宽4.5米，厚0.2米</t>
  </si>
  <si>
    <t>改善60户200余名村民生产生活条件，其中23户65名贫困人口受益</t>
  </si>
  <si>
    <t>文昌阁乡文西新村基本公共服务渠道建设项目</t>
  </si>
  <si>
    <t>文昌阁乡文西新村</t>
  </si>
  <si>
    <t>9组茶溪垅40*50渠道长1300米</t>
  </si>
  <si>
    <t>解决200余亩农田洪涝问题，58户239名贫困人口受益</t>
  </si>
  <si>
    <t>1.2.3组产业园道路硬化长1.5公里，宽3.5米</t>
  </si>
  <si>
    <t>改善46户176名贫困人口生产生活条件</t>
  </si>
  <si>
    <t>锦和镇轻土村基本公共服务产业园道路硬化项目</t>
  </si>
  <si>
    <t>锦和镇轻土村</t>
  </si>
  <si>
    <t>2、3、4组产业园道路硬化长3.8公里，宽4.5米，厚0.2米</t>
  </si>
  <si>
    <t>改善186户640名群众生产生活条件，受益脱贫人口35户118人</t>
  </si>
  <si>
    <t>锦和镇鱼尾村基本公共服务道路硬化项目</t>
  </si>
  <si>
    <t>锦和镇鱼尾村</t>
  </si>
  <si>
    <t>2、4、6组产业园道路硬化长3.7公里，宽4米，厚0.2米</t>
  </si>
  <si>
    <t>改善158户560名群众生产生活条件，受益脱贫人口57户211人</t>
  </si>
  <si>
    <t>谭家寨乡弄里村基本公共服务道路硬化项目</t>
  </si>
  <si>
    <t>谭家寨乡弄里村</t>
  </si>
  <si>
    <t>7、8组弄里院子至盐禾冲道路硬化5.5公里，宽3.5米，厚0.2米</t>
  </si>
  <si>
    <t>改善23户81名贫困人口生产生活条件，受益总人口300多户1700多人</t>
  </si>
  <si>
    <t>尧市镇高洲坪村基本公共服务道路硬化项目</t>
  </si>
  <si>
    <t>尧市镇高洲坪村</t>
  </si>
  <si>
    <t>1、9、10组组道路硬化长2公里，宽3.5米，厚0.2米</t>
  </si>
  <si>
    <t>方便群众出行，进一步改善65户252名脱贫人口生产生活条件</t>
  </si>
  <si>
    <t>尧市镇高洲坪村基本公共服务产业道路硬化项目</t>
  </si>
  <si>
    <t>2组碾子垅产业路硬化长3公里，宽3.5米，厚0.2米</t>
  </si>
  <si>
    <t>进一步改善14户54名脱贫人口生产生活条件，方便200亩柑桔生产运输，降低生产成本，增加农民收入</t>
  </si>
  <si>
    <t>5组塘冲垅产业路硬化长3公里，宽3.5米，厚0.2米</t>
  </si>
  <si>
    <t>进一步改善20户82名脱贫人口生产生活条件，方便500亩柑桔生产运输，降低生产成本，增加农民收入</t>
  </si>
  <si>
    <t>4组魏家畈产业路硬化长2公里，宽3.5米，厚0.2米</t>
  </si>
  <si>
    <t>进一步改善15户58名脱贫人口生产生活条件，方便500亩柑桔生产运输，降低生产成本，增加农民收入</t>
  </si>
  <si>
    <t>5组园艺场产业路硬化长2公里，宽3.5米，厚0.2米</t>
  </si>
  <si>
    <t>进一步改善134户502名脱贫人口生产生活条件，方便200亩柑桔生产运输，降低生产成本，增加农民收入</t>
  </si>
  <si>
    <t>6组大水冲产业路硬化长3公里，宽3.5米，厚0.2米</t>
  </si>
  <si>
    <t>进一步改善14户56名脱贫人口生产生活条件，方便村民林地管理，降低生产成本，增加农民收入</t>
  </si>
  <si>
    <t>8组深天寨产业路硬化长5公里，宽3.5米，厚0.2米</t>
  </si>
  <si>
    <t>进一步改善20户82名脱贫人口生产生活条件，方便村民林地管理，降低生产成本，增加农民收入</t>
  </si>
  <si>
    <t>3组胡家垅产业路硬化长1.5公里，宽3.5米，厚0.2米</t>
  </si>
  <si>
    <t>进一步改善14户50名脱贫人口生产生活条件，方便200亩柑桔生产运输，降低生产成本，增加农民收入</t>
  </si>
  <si>
    <t>6组牛栏坑水库产业路硬化长2公里，宽3.5米，厚0.2米</t>
  </si>
  <si>
    <t>进一步改善14户56名脱贫人口生产生活条件，方便100亩柑桔生产运输，及水库管理，降低生产成本，增加农民收入</t>
  </si>
  <si>
    <t>尧市镇高洲坪村基本公共服务渠道硬化项目</t>
  </si>
  <si>
    <t>8组深天寨100*100渠道硬化长7千米</t>
  </si>
  <si>
    <t>进一步改善38户152名脱贫人口生产条件，改善农田灌溉170亩，增加农民收入</t>
  </si>
  <si>
    <t>尧市镇高洲坪村基本公共服务堡坎建设项目</t>
  </si>
  <si>
    <t>2组山体滑坡隐患点新修堡坎长40米，宽1.5米，高8米</t>
  </si>
  <si>
    <t>消除5户18名村民房屋安全隐患问题</t>
  </si>
  <si>
    <t>大桥江乡洞塘溪村基本公共服务产业路硬化项目</t>
  </si>
  <si>
    <t>大桥江乡洞塘溪村</t>
  </si>
  <si>
    <t>3组大山冲至杨梨塘机耕道硬化长3.5公里，宽5米，厚0.2米</t>
  </si>
  <si>
    <t>方便21户71名贫困人口生产生活条件</t>
  </si>
  <si>
    <t>1组长友坡耕道硬化长1.5公里，宽5米，厚0.2米</t>
  </si>
  <si>
    <t>方便22户98名贫困人口生产生活条件</t>
  </si>
  <si>
    <t>锦和镇长潭溪村基本公共服务产业路硬化项目</t>
  </si>
  <si>
    <t>锦和镇长潭溪村</t>
  </si>
  <si>
    <t>3、4组牛颈坳至坡树湾1千米；水库溢洪道到禾鸡湾产业园1.5千米；禾鸡湾界上至转脑坡界上产业园2千米共4.5千米，宽4米，厚0.2米</t>
  </si>
  <si>
    <t>进一步改善23户65名脱贫人口生产生活条件，覆盖果园面积1000多亩，总受益人口100户360人</t>
  </si>
  <si>
    <t>谭家寨乡楠木桥村基本公共服务产业路硬化项目</t>
  </si>
  <si>
    <t>10-13组宝库岭产业园产业路硬化长30公里</t>
  </si>
  <si>
    <t>进一步改善产业园生产条件，利于产业园运输，促进增产增收</t>
  </si>
  <si>
    <t>谭家寨乡楠木桥村产业扶贫产业配套设施建设项目</t>
  </si>
  <si>
    <t>10-13组宝库岭产业园围栏长48000米</t>
  </si>
  <si>
    <t>进一步改善产业园生产条件，利于产业园安全生产，促进增产增收</t>
  </si>
  <si>
    <t>舒家村乡长坡山村基本公共服务道路硬化项目</t>
  </si>
  <si>
    <t>舒家村乡长坡山村</t>
  </si>
  <si>
    <t>10-11组棉线垅至下头垅道路硬化长1.5公里，宽3.5米；11-12组老坪坡道路硬化长1公里，宽3.5米</t>
  </si>
  <si>
    <t>进一步改善87户435名群众生产生活条件</t>
  </si>
  <si>
    <t>舒家村乡舒家村村基本公共服务道路硬化项目</t>
  </si>
  <si>
    <t>舒家村乡舒家村</t>
  </si>
  <si>
    <t>3、4组道路硬化长0.6公里、2、11组产业园道路硬化长0.6公里、11、12、13组产业园道路硬化长1.3公里、12组道路硬化长1.2公里、2、5、11、12组机耕道道硬化长2.3公里，宽3.5米，厚0.2米</t>
  </si>
  <si>
    <t>进一步改善210户380名群众生产生活条件</t>
  </si>
  <si>
    <t>兰村乡望远村基本公共服务产业园道路硬化项目</t>
  </si>
  <si>
    <t>3组至产业园道路硬化长3公里，宽4.5米，厚0.2米；修建保坎长80米</t>
  </si>
  <si>
    <t>进一步改善119户441名群众生产生活条件</t>
  </si>
  <si>
    <t>板栗树乡地亭溪村基本公共服务道路硬化项目</t>
  </si>
  <si>
    <t>5组至登云寨公路硬化、6组至林场公路硬化宽4.5米，长4000米</t>
  </si>
  <si>
    <t>便于村民出行和生产</t>
  </si>
  <si>
    <t>尧市镇高洲坪村基本公共服务防洪堤建设项目</t>
  </si>
  <si>
    <t>2组防洪堤长700米，厚1.5米，高3米</t>
  </si>
  <si>
    <t>进一步改善34户125名脱贫人口生产生活条件，保护基本农田200亩</t>
  </si>
  <si>
    <t>隆家堡乡程禾溪村基本公共服务产业路硬化项目</t>
  </si>
  <si>
    <t>7、8组产业园道路硬化长2.8千米，宽3.5米，涵管15处</t>
  </si>
  <si>
    <t>进一步改善68户400名脱贫人口生产生活条件</t>
  </si>
  <si>
    <t>板栗树乡大辽村基本公共服务产业路新建项目</t>
  </si>
  <si>
    <t>板栗树乡大辽村</t>
  </si>
  <si>
    <t>1、2组新建道路长8.5千米，宽4.5米</t>
  </si>
  <si>
    <t>进一步改善41户153名脱贫人口生产生活条件</t>
  </si>
  <si>
    <t>板栗树乡大辽村基本公共服务产业路硬化项目</t>
  </si>
  <si>
    <t>5组产业园道路硬化长5千米，宽4.5米，厚0.2米</t>
  </si>
  <si>
    <t>进一步改善13户38名脱贫人口生产生活条件</t>
  </si>
  <si>
    <t>隆家堡乡黄溪村基本公共服务产业路硬化项目</t>
  </si>
  <si>
    <t>村部边至1、2、3、5、6、8组产业园道路硬化长3.5千米，宽3.5米，厚0.2米</t>
  </si>
  <si>
    <t>进一步改善134户567名脱贫人口生产生活条件，降低生产成本，增加农民收入</t>
  </si>
  <si>
    <t>吕家坪镇山跃村基本公共服务生产便道硬化项目</t>
  </si>
  <si>
    <t>吕家坪镇山跃村</t>
  </si>
  <si>
    <t>生产便道硬化长4公里，宽4.5米，厚0.2米</t>
  </si>
  <si>
    <t>进一步改善25户95名脱贫人口生产生活条件</t>
  </si>
  <si>
    <t>吕家坪镇山跃村基本公共服务渠道硬化项目</t>
  </si>
  <si>
    <t>硬化渠道长7公里</t>
  </si>
  <si>
    <t>进一步改善25户95名脱贫人口生产生活条件，受益农田面积1000余亩</t>
  </si>
  <si>
    <t>高村镇土谭村基本公共服务道路硬化项目</t>
  </si>
  <si>
    <t>5组（菜冲组）道路硬化长1.7千米，宽3.5米，厚0.2米</t>
  </si>
  <si>
    <t>进一步改善6户28名脱贫人口生产生活条件</t>
  </si>
  <si>
    <t>黄桑乡旧县村基本公共服务道路硬化项目</t>
  </si>
  <si>
    <t>黄桑乡旧县村</t>
  </si>
  <si>
    <t>2-9组茶喇脑至电排站道路硬化长3.7公里，宽4.5米，厚0.2米</t>
  </si>
  <si>
    <t>进一步改善67户274名脱贫人口生产生活条件，总受益人口1250人</t>
  </si>
  <si>
    <t>1、2、3组村部至红土喇道路硬化长1.5公里，宽3.5米，厚0.2米</t>
  </si>
  <si>
    <t>进一步改善67户274名脱贫人口生产生活条件，总受益人口680人</t>
  </si>
  <si>
    <t>六组刘家坳产业路硬化长1公里，宽3.5米，厚0.2米，其中塌方清理长300米</t>
  </si>
  <si>
    <t>进一步改善19户67名脱贫人口生产条件</t>
  </si>
  <si>
    <t>吕家坪镇茶溪村基本公共服务道路扩宽硬化项目</t>
  </si>
  <si>
    <t>茶溪村至G354国道长2.5公里道路扩宽1米，道路重建硬化</t>
  </si>
  <si>
    <t>进一步改善29户85名贫困人口生产生活条件，周边受益达万余人</t>
  </si>
  <si>
    <t>兰村乡兰村村基本公共服务产业路硬化项目</t>
  </si>
  <si>
    <t>7组和家冲段产业园道路硬化长1.5公里，宽3.5米，厚0.2米</t>
  </si>
  <si>
    <t>进一步改善18户67名贫困人口生产生活条件</t>
  </si>
  <si>
    <t>隆家堡乡房家庄村基本公共服务产业路新建项目</t>
  </si>
  <si>
    <t>1-4组新建产业路长8千米，宽5米</t>
  </si>
  <si>
    <t>进一步改善45户78名贫困人口生产生活条件，受益群众1068多人</t>
  </si>
  <si>
    <t>隆家堡乡房家庄村基本公共服务产业路硬化项目</t>
  </si>
  <si>
    <t>2-4组产业园道路硬化长4.6千米，宽4米，厚0.2米</t>
  </si>
  <si>
    <t>隆家堡乡隆家堡村基本公共服务产业路硬化项目</t>
  </si>
  <si>
    <t>集镇街道至白毛冲产业路硬化长3千米，宽3.5米，厚0.2米</t>
  </si>
  <si>
    <t>进一步改善200户1100名农户生产生活条件，受益脱贫人口10户40人</t>
  </si>
  <si>
    <t>集镇街道至羊合垅产业路硬化长2.5千米，宽3.5米，厚0.2米</t>
  </si>
  <si>
    <t>进一步改善150户820名农户生产生活条件，受益脱贫人口8户38人</t>
  </si>
  <si>
    <t>吕家坪镇吕家坪社区集镇公共照明设施建设项目</t>
  </si>
  <si>
    <t>吕家坪镇吕家坪社区</t>
  </si>
  <si>
    <t>集镇2千米道路安装路灯130盏</t>
  </si>
  <si>
    <t>进一步改善43户486名农户人居环境</t>
  </si>
  <si>
    <t>吕家坪镇吕家坪社区公墓建设项目</t>
  </si>
  <si>
    <t>湖池垅新建公墓15亩</t>
  </si>
  <si>
    <t>进一步改变乡村风俗面貌</t>
  </si>
  <si>
    <t>吕家坪镇吕家坪社区柑桔产业园建设项目</t>
  </si>
  <si>
    <t>原木江溪村新建200亩柑橘（寇橙、黄金贡柚产业园</t>
  </si>
  <si>
    <t>解决脱贫人口就近就业，壮大村集体经济</t>
  </si>
  <si>
    <t>吕家坪镇吕家坪社区道路扩容提质建设项目</t>
  </si>
  <si>
    <t>集镇2千米道路（下水道）扩建，铺设炒砂路面20000平方米</t>
  </si>
  <si>
    <t>解决集镇道路拥护、生活用水乱排放问题，进一步改变集镇风貌</t>
  </si>
  <si>
    <t>吕家坪镇吕家坪社区产业便桥建设项目</t>
  </si>
  <si>
    <t>15.16组机耕便桥1座，长20米</t>
  </si>
  <si>
    <t>进一步改善30户106名农户生产生活条件</t>
  </si>
  <si>
    <t>石羊哨乡新溪村机耕道硬化项目</t>
  </si>
  <si>
    <t>石羊哨乡新溪村</t>
  </si>
  <si>
    <t>3组机耕道硬化长3.5千米，宽3.5米，厚0.2米</t>
  </si>
  <si>
    <t>进一步改善45户150名农户生产生活条件，降低生产成本和劳动强度</t>
  </si>
  <si>
    <t>4组机耕道硬化长5.5千米，宽3.5米，厚0.2米</t>
  </si>
  <si>
    <t>进一步改善66户237名农户生产生活条件，降低生产成本和劳动强度</t>
  </si>
  <si>
    <t>石羊哨乡新溪村仓储建设项目</t>
  </si>
  <si>
    <t>新建300万公斤容量保鲜冷藏仓库6栋</t>
  </si>
  <si>
    <t>解决农产品储藏和错峰销售问题，增加产品销售价值，安排就业30人，增加村集体收入12万元</t>
  </si>
  <si>
    <t>5组机耕道硬化长4千米，宽3.5米，厚0.2米</t>
  </si>
  <si>
    <t>进一步改善9户28名农户生产生活条件，降低生产成本和劳动强度</t>
  </si>
  <si>
    <t>6组机耕道硬化长4千米，宽3.5米，厚0.2米</t>
  </si>
  <si>
    <t>进一步改善44户97名农户生产生活条件，降低生产成本和劳动强度</t>
  </si>
  <si>
    <t>兰里镇高坪村饮水提质项目</t>
  </si>
  <si>
    <t>兰里镇高坪村</t>
  </si>
  <si>
    <t>8.9组饮水提质工程2处，新建蓄水池15个，水管4千米</t>
  </si>
  <si>
    <t>进一步改善8.9组600余名农户饮水条件条件，受益脱贫人口40户140人</t>
  </si>
  <si>
    <t>兰里镇高坪村机耕道硬化项目</t>
  </si>
  <si>
    <t>5.6组新建硬化机耕道长1.5千米，宽3.5米</t>
  </si>
  <si>
    <t>进一步改善2000余名农户生产生活条件，受益脱贫人口63户241人</t>
  </si>
  <si>
    <t>兰里镇高坪村渠道硬化项目</t>
  </si>
  <si>
    <t>满延解至黄呈军屋现50*50渠道长1.5千米</t>
  </si>
  <si>
    <t>解决8.9组800余人稻田灌溉问题，受益脱贫人口63户241人</t>
  </si>
  <si>
    <t>7组周家余屋至2组屋后交界处50*50渠道长1千米</t>
  </si>
  <si>
    <t>解决600余人稻田灌溉问题，受益脱贫人口63户241人</t>
  </si>
  <si>
    <t>兰里镇高坪村产业路硬化项目</t>
  </si>
  <si>
    <t>8组岩溪口至9组桐木寨产业路硬化长3千米，宽4米，厚0.2米，保坎4处</t>
  </si>
  <si>
    <t>进一步改善8.9组400余名农户生产生活条件，受益脱贫人口50户180人</t>
  </si>
  <si>
    <t>兰里镇高坪村入户路硬化项目</t>
  </si>
  <si>
    <t>9组村道至谭子华至滕召春等入户道路硬化长1.5千米，宽3.5米，保坎4处</t>
  </si>
  <si>
    <t>进一步改善脱贫人口10户40人生产生活条件，受益农户265人</t>
  </si>
  <si>
    <t>7组老鸭溪至羊子坡产业路硬化长2千米，宽4米，厚0.2米，保坎3处</t>
  </si>
  <si>
    <t>进一步改善7组340余名农户生产生活，受益脱贫人口14户80人</t>
  </si>
  <si>
    <t>8.9组千里坪至老屋场至海洛朝天产业路硬化长2千米，宽4米，厚0.2米</t>
  </si>
  <si>
    <t>进一步改善1000余名农户生产生活，受益脱贫人口13户50人</t>
  </si>
  <si>
    <t>老鸭溪至黄岩溪产业路硬化长2千米，宽4米，厚0.2米，保坎长1千米</t>
  </si>
  <si>
    <t>进一步改善1200余名农户生产生活，受益脱贫人口30户140人</t>
  </si>
  <si>
    <t>锦和镇柑子园村乡村旅游产业配套设施建设项目</t>
  </si>
  <si>
    <t>锦和镇柑子园村</t>
  </si>
  <si>
    <t>罗裙山休闲旅游景区环线公路硬化6千米，宽6米，厚0.2米</t>
  </si>
  <si>
    <t>进一步提升乡村旅游基础设施条件，增加村民及村集体收入</t>
  </si>
  <si>
    <t>锦和镇柑子园村药材种植项目</t>
  </si>
  <si>
    <t>新建1-6组药材种植基地300亩</t>
  </si>
  <si>
    <t>发展特色产业，增加农户及村集体经济收入</t>
  </si>
  <si>
    <t>锦和镇柑子园村石斑鱼养殖项目</t>
  </si>
  <si>
    <t>新建烂草湾石斑鱼养殖基地20亩及配套设施建设</t>
  </si>
  <si>
    <t>罗裙山休闲旅游景区新建研学基地游步道1800米；水果研学基地80亩；农耕文化体验园220亩；农耕文化博物馆300平方米</t>
  </si>
  <si>
    <t>兰里镇江坪村产业路硬化项目</t>
  </si>
  <si>
    <t>兰里镇江坪村</t>
  </si>
  <si>
    <t>5组产业园道路硬化长1千米，宽3.5米，厚0.2米</t>
  </si>
  <si>
    <t>进一步改善35户143名脱贫人口生产生活条件，受益总人口230户1000余人</t>
  </si>
  <si>
    <t>隆家堡乡塘头山村产业路硬化项目</t>
  </si>
  <si>
    <t>隆家堡乡塘头山村</t>
  </si>
  <si>
    <t>4组产业园道路硬化长4千米，宽4.5米，厚0.2米</t>
  </si>
  <si>
    <t>进一步改善103户421名脱贫人口生产生活条件</t>
  </si>
  <si>
    <t>尧市镇卜罗坪村滚水坝建设项目</t>
  </si>
  <si>
    <t>尧市镇卜罗坪村</t>
  </si>
  <si>
    <t>原大溪村道夹岩坑滚水坝长80米，宽5米，高3.5米，两边保坎长40米，高3.5米，宽1米</t>
  </si>
  <si>
    <t>解决125户395名脱贫人口出行安全隐患问题</t>
  </si>
  <si>
    <t>5-6组毛山背坝滚水坝长60米，宽5米，高2.5米，两边保坎长50米，高2.5米，宽1米</t>
  </si>
  <si>
    <t>江口墟镇大禾田村生产便道新建项目</t>
  </si>
  <si>
    <t>4组至球家垅山塘新建生产便道长5千米，宽5米</t>
  </si>
  <si>
    <t>进一步改善53户212名脱贫人口生产生活条件</t>
  </si>
  <si>
    <t>江口墟镇羊合垅村产业道路新建项目</t>
  </si>
  <si>
    <t>江口墟镇羊合垅村</t>
  </si>
  <si>
    <t>1-8组新建生产便道长8千米，宽4.5米</t>
  </si>
  <si>
    <t>进一步改善123户441名脱贫人口生产生活条件</t>
  </si>
  <si>
    <t>2022年10月</t>
  </si>
  <si>
    <t>10组至屋后产业路硬化3.5公里</t>
  </si>
  <si>
    <t>进一步改善180户900名村民生产生活条件</t>
  </si>
  <si>
    <t>2022年5月</t>
  </si>
  <si>
    <t>6组至9组产业路新建并硬化1公里</t>
  </si>
  <si>
    <t>进一步改善80户320名村民生产生活条件</t>
  </si>
  <si>
    <t>5组至黄桃产业园产业路新建并硬化2公里</t>
  </si>
  <si>
    <t>进一步改善200户1000名村民生产生活条件</t>
  </si>
  <si>
    <t>兰里镇苍冲村产业路扩建项目</t>
  </si>
  <si>
    <t>黄桃产业园至岩门口产业路改扩建至4.5米，约4公里</t>
  </si>
  <si>
    <t>进一步改善130户650名村民生产生活条件</t>
  </si>
  <si>
    <t>2022年2月</t>
  </si>
  <si>
    <t>2023年3月</t>
  </si>
  <si>
    <t>毛冲垅至大坡垴产业路新建并硬化1.5公里</t>
  </si>
  <si>
    <t>进一步改善220户900名村民生产生活条件</t>
  </si>
  <si>
    <t>2022年4月</t>
  </si>
  <si>
    <t>13组至庙坳产业路新建并硬化1.5公里</t>
  </si>
  <si>
    <t>进一步改善80户300名村民生产生活条件</t>
  </si>
  <si>
    <t>清水冲至屋后产业路新建并硬化2公里</t>
  </si>
  <si>
    <t>进一步改善50户200名村民生产生活条件</t>
  </si>
  <si>
    <t>10组至牛角冲村产业路硬化2.2公里</t>
  </si>
  <si>
    <t>进一步改善100户500名村民生产生活条件</t>
  </si>
  <si>
    <t>兰里镇苍冲村黄桃产业园提质建设项目</t>
  </si>
  <si>
    <t>2022年6月</t>
  </si>
  <si>
    <t>1.安装园区单轨生产运输轨道；2.增修生产便道、园区连接道路及机械操作道并硬化；3.装备溯源系统；4.每个单元小区修建蓄水池1个；5.安装水肥一体化系统；6.黄桃初处理场地建设；7.杀虫灯100盏</t>
  </si>
  <si>
    <t>进一步提升黄桃产业基础设施条件，降低劳动强度，增加生产效益，受益总人口110户600人</t>
  </si>
  <si>
    <t>家庭经济困难儿童入园补助</t>
  </si>
  <si>
    <t>教育局</t>
  </si>
  <si>
    <t>1000元/人/年，按学期发放</t>
  </si>
  <si>
    <t>受益人数1770人，推动学前教育发展</t>
  </si>
  <si>
    <t>义务教育贫困生生活补助</t>
  </si>
  <si>
    <t>小学生1000元/人/年，初中生1250元/人/年，按学期发放</t>
  </si>
  <si>
    <t>受益人数9000人，推动义务教育发展</t>
  </si>
  <si>
    <t>高中国家助学金</t>
  </si>
  <si>
    <t>一档3000元/人/年，二档2000元/人/年，按学期发放</t>
  </si>
  <si>
    <t>受益人数1450人，推动高中教育发展</t>
  </si>
  <si>
    <t>2000元/人/年，按学期发放</t>
  </si>
  <si>
    <t>受益人数1500人，推动中职教育发展</t>
  </si>
  <si>
    <t>兰里镇花园村4-8组生产便道新建（农业农村局2022）</t>
  </si>
  <si>
    <t>兰里镇花园村</t>
  </si>
  <si>
    <t>农业农村局</t>
  </si>
  <si>
    <t>8组新建生产便道长5000米×宽5米</t>
  </si>
  <si>
    <t>增加农业收益1800元</t>
  </si>
  <si>
    <t>高村镇兴隆湾村十组渠道维修（农业农村局2022）</t>
  </si>
  <si>
    <t>十组渠道维修宽0.5米，长2000米</t>
  </si>
  <si>
    <t>受益185户，受益人口576人</t>
  </si>
  <si>
    <t>高村镇兴隆湾村十三组新建滚水坝（农业农村局2022）</t>
  </si>
  <si>
    <t>十三组新建滚水坝宽3米，高2米，长40米</t>
  </si>
  <si>
    <t>受益55户，受益人口216人</t>
  </si>
  <si>
    <t>高村镇兴隆湾村五组新建滚水坝和新修机耕道。（农业农村局2022）</t>
  </si>
  <si>
    <t>五组新建滚水坝宽4米，高3米 ,长40米。新修机耕道450米</t>
  </si>
  <si>
    <t>受益90户，受益人口240人</t>
  </si>
  <si>
    <t>高村镇兴隆湾村二组新建滚水坝（农业农村局2022）</t>
  </si>
  <si>
    <t>二组新建滚水坝宽3米，高2米，长40米</t>
  </si>
  <si>
    <t>受益75户，受益人口228人</t>
  </si>
  <si>
    <t>高村镇车头村一组、二组园区道路硬化工程（农业农村局2022）</t>
  </si>
  <si>
    <t>高村镇车头村</t>
  </si>
  <si>
    <t>一组、二组园区道路硬化长2000米，宽3.2米，厚20公分</t>
  </si>
  <si>
    <t>受益145户，受益人口636人</t>
  </si>
  <si>
    <t>高村镇逢爷社区山塘维修（农业农村局2022）</t>
  </si>
  <si>
    <t>高村镇逢爷社区</t>
  </si>
  <si>
    <t>渔家冲山顶山塘维修长22米，宽15米，深2米</t>
  </si>
  <si>
    <t>受益农户98户，受益人口297人</t>
  </si>
  <si>
    <t>高村镇逢爷社区修建水池及道路硬化（农业农村局2022）</t>
  </si>
  <si>
    <t>狗来子打药池14个；道路硬化长1000米，宽2米</t>
  </si>
  <si>
    <t>受益农户200户，受益人口787人</t>
  </si>
  <si>
    <t>高村镇逢爷社区新修打药池（农业农村局2022）</t>
  </si>
  <si>
    <t>6小区8组打药池10个，每个长4米，宽3米，高12米</t>
  </si>
  <si>
    <t>受益农户102户，受益人口320人</t>
  </si>
  <si>
    <t>高村镇逢爷社区道路硬化（农业农村局2022）</t>
  </si>
  <si>
    <t>二组村主干道路傅家平屋前道路下沉长1000米，宽3.5米</t>
  </si>
  <si>
    <t>高村镇逢爷社区道路硬化及保岩坎（农业农村局2022）</t>
  </si>
  <si>
    <t>独坡坳至鹅兼坡（二、四组）保岩坎长20米，宽1米，高3米</t>
  </si>
  <si>
    <t>受益农户78户，受益人口230人</t>
  </si>
  <si>
    <t>高村镇水漫溪村溪坝维修加固（农业农村局2022）</t>
  </si>
  <si>
    <t>加固450米</t>
  </si>
  <si>
    <t>受益农户395户，受益人口1255人</t>
  </si>
  <si>
    <t>高村镇栗坪村烂桥至栗坪中学生产道路新建及硬化（农业农村局2022）</t>
  </si>
  <si>
    <t>高村镇栗坪村</t>
  </si>
  <si>
    <t>1.2组烂桥至栗坪中学长1800米，宽4米</t>
  </si>
  <si>
    <t>受益195户，受益人口807人</t>
  </si>
  <si>
    <t>高村镇栗坪村三组蜡水脚生产道路硬化（农业农村局2022）</t>
  </si>
  <si>
    <t>三组蜡水脚生产道路硬化长1500米，宽3.5米</t>
  </si>
  <si>
    <t>受益48户，受益人口202人</t>
  </si>
  <si>
    <t>高村镇栗坪村三组枝木潭新建生产道路及硬化（农业农村局2022）</t>
  </si>
  <si>
    <t>三组枝木潭生产道路新建及硬化长1500米，宽3.5米</t>
  </si>
  <si>
    <t>受益55户，受益人口220人</t>
  </si>
  <si>
    <t>和平溪乡大坡村全村产业园道路硬化（农业农村局2022）</t>
  </si>
  <si>
    <t>1-17组产业园道路硬化10公里×1.5米×0.1米</t>
  </si>
  <si>
    <t>改善生产环境，降低生产成本</t>
  </si>
  <si>
    <t>黄桑乡老冲村山塘维修加固项目（农业农村局2022）</t>
  </si>
  <si>
    <t>老冲村3组屋下塘山塘维修</t>
  </si>
  <si>
    <t>解决农户102户367人灌溉稻田100亩旱地50亩用水难</t>
  </si>
  <si>
    <t>黄桑乡郑家潭村3.4组新建公路（农业农村局2022）</t>
  </si>
  <si>
    <t>黄桑乡郑家潭村</t>
  </si>
  <si>
    <t>3.4组杨家坡至岩屋湾新建公路长3公里，宽4.5米</t>
  </si>
  <si>
    <t>方便农户76户298人产业生产出行</t>
  </si>
  <si>
    <t>黄桑乡空石溪村山塘维修项目（农业农村局2022）</t>
  </si>
  <si>
    <t>黄桑乡空石溪村</t>
  </si>
  <si>
    <t>空石溪山塘维修：杨力冲婆婆冲、岩喇湾、下江屋前、下江屋后、白洲山塘</t>
  </si>
  <si>
    <t>解决农户320户1200人灌溉稻田300亩旱地80亩用水难</t>
  </si>
  <si>
    <t>黄桑乡石婆田村二三组公路扩建（农业农村局2022）</t>
  </si>
  <si>
    <t>黄桑乡石婆田村</t>
  </si>
  <si>
    <t>2.3组扩建公路2公里左右</t>
  </si>
  <si>
    <t>方便农户276户981人产业生产出行</t>
  </si>
  <si>
    <t>黄桑乡石婆田村2,3组至4,5,6组产业联通路（农业农村局2022）</t>
  </si>
  <si>
    <t>2.3组至4.5.6组长1700米，宽4.5米</t>
  </si>
  <si>
    <t>方便农户223户906人产业生产出行</t>
  </si>
  <si>
    <t>隆家堡乡步云坪村流通生产公路（农业农村局2022）</t>
  </si>
  <si>
    <t>4组生产公路长4公里宽4.5米，预埋涵洞18个</t>
  </si>
  <si>
    <t>方便农户29户156人产业生产出行</t>
  </si>
  <si>
    <t>郭公坪镇冯家垅二组过溪涵新建（农业农村局2022）</t>
  </si>
  <si>
    <t>郭公坪镇冯家垅</t>
  </si>
  <si>
    <t>二组过溪涵洞长5.6米，宽4米，新修便道长22米，宽3.5米</t>
  </si>
  <si>
    <t>郭公坪镇冯家垅一，二组机耕道硬化（农业农村局2022）</t>
  </si>
  <si>
    <t>一，二组机耕道硬化长635米，宽4.5米</t>
  </si>
  <si>
    <t>方便农户272户145人产业生产出行</t>
  </si>
  <si>
    <t>锦和镇碰溪村四组划船垅生产道（农业农村局2022）</t>
  </si>
  <si>
    <t>四组生产道长2500米*4.5米</t>
  </si>
  <si>
    <t>方便农户28户145人产业生产出行</t>
  </si>
  <si>
    <t>锦和镇碰溪村三组三角坳生产道（农业农村局2022）</t>
  </si>
  <si>
    <t>三组生产道长2000米*4.5米</t>
  </si>
  <si>
    <t>方便农户35户160人产业生产出行</t>
  </si>
  <si>
    <t>锦和镇碰溪村四组油麻材生产道（农业农村局2022）</t>
  </si>
  <si>
    <t>四组生产道长2000米*4.5米</t>
  </si>
  <si>
    <t>方便农户20户145人产业生产出行</t>
  </si>
  <si>
    <t>锦和镇碰溪村一组麦沙冲生产道（农业农村局2022）</t>
  </si>
  <si>
    <t>一组生产道长800米*3.5米</t>
  </si>
  <si>
    <t>方便农户26户114人产业生产出行</t>
  </si>
  <si>
    <t>锦和镇碰溪村三组蛤蟆湾生产道（农业农村局2022）</t>
  </si>
  <si>
    <t>三组生产道长1000米*3.5米</t>
  </si>
  <si>
    <t>方便农户24户98人产业生产出行</t>
  </si>
  <si>
    <t>锦和镇尚坪村烂塘坡新建产业园道路（农业农村局2022）</t>
  </si>
  <si>
    <t>锦和镇尚坪村村</t>
  </si>
  <si>
    <t>烂塘坡产业园道路长300米，宽4米</t>
  </si>
  <si>
    <t>方便农户130户582人产业生产出行</t>
  </si>
  <si>
    <t>锦和镇尚坪村春落寨新建产业园道路（农业农村局2022）</t>
  </si>
  <si>
    <t>春落寨产业园道路长1500米，宽4米</t>
  </si>
  <si>
    <t>方便农户70户300人产业生产出行</t>
  </si>
  <si>
    <t>锦和镇尚坪村洲上沙地产业园道路硬化（农业农村局2022）</t>
  </si>
  <si>
    <t>洲上沙地产业路长1000米，宽3.5米，厚20公分</t>
  </si>
  <si>
    <t>方便农户198户820人产业生产出行</t>
  </si>
  <si>
    <t>锦和镇尚坪村四组产业园道路扩建硬化（农业农村局2022）</t>
  </si>
  <si>
    <t>四组产业园道路扩建长250米，宽3.5米</t>
  </si>
  <si>
    <t>方便农户80户350人产业生产出行</t>
  </si>
  <si>
    <t>锦和镇尚坪村1-4组产业园路硬化（农业农村局2022）</t>
  </si>
  <si>
    <t>1-4组产业园路硬化长4500米，宽3.5米</t>
  </si>
  <si>
    <t>19户74人受益</t>
  </si>
  <si>
    <t>桔园生产便道（农业农村局2022）</t>
  </si>
  <si>
    <t>锦和镇东街社区</t>
  </si>
  <si>
    <t>拾田垅生产便道长6000米，宽4米</t>
  </si>
  <si>
    <t>方便农户170户800人产业生产出行</t>
  </si>
  <si>
    <t>锦和镇楠木村产业园道路硬化（农业农村局2022）</t>
  </si>
  <si>
    <t>锦和镇楠木村</t>
  </si>
  <si>
    <t>一、二、七组产业路硬化4000米</t>
  </si>
  <si>
    <t>132户519人受益</t>
  </si>
  <si>
    <t>石羊哨乡李家村产业园公路（农业农村局2022）</t>
  </si>
  <si>
    <t>石羊哨乡李家村</t>
  </si>
  <si>
    <t>东坡园艺场新增生产便道4000米，宽4.5米</t>
  </si>
  <si>
    <t>方便农户108户906人产业生产出行</t>
  </si>
  <si>
    <t>舒家村乡狮子湾村11组果园机耕道新建及硬化（农业农村局2022）</t>
  </si>
  <si>
    <t>舒家村乡狮子湾村</t>
  </si>
  <si>
    <r>
      <rPr>
        <sz val="10"/>
        <rFont val="宋体"/>
        <charset val="0"/>
      </rPr>
      <t>11组新建、硬化机耕道</t>
    </r>
    <r>
      <rPr>
        <sz val="10"/>
        <rFont val="The "/>
        <charset val="0"/>
      </rPr>
      <t>2000</t>
    </r>
    <r>
      <rPr>
        <sz val="10"/>
        <rFont val="宋体"/>
        <charset val="0"/>
      </rPr>
      <t>米</t>
    </r>
  </si>
  <si>
    <t>方便农户30户248人产业生产出行</t>
  </si>
  <si>
    <t>舒家村乡长坡山村6组山塘除险加固项目（农业农村局2022）</t>
  </si>
  <si>
    <r>
      <rPr>
        <sz val="10"/>
        <rFont val="The "/>
        <charset val="0"/>
      </rPr>
      <t>6</t>
    </r>
    <r>
      <rPr>
        <sz val="10"/>
        <rFont val="宋体"/>
        <charset val="0"/>
      </rPr>
      <t>组老备冲山塘维修</t>
    </r>
  </si>
  <si>
    <t>舒家村乡长坡山村11组山塘除险加固项目（农业农村局2022）</t>
  </si>
  <si>
    <r>
      <rPr>
        <sz val="10"/>
        <rFont val="The "/>
        <charset val="0"/>
      </rPr>
      <t>11</t>
    </r>
    <r>
      <rPr>
        <sz val="10"/>
        <rFont val="宋体"/>
        <charset val="0"/>
      </rPr>
      <t>组刷阴湾山塘维修</t>
    </r>
  </si>
  <si>
    <t>方便农户120户538人产业生产出行</t>
  </si>
  <si>
    <t>舒家村乡张公坡村3/6组机耕道建设（农业农村局2022）</t>
  </si>
  <si>
    <t>机耕道建设</t>
  </si>
  <si>
    <t>改善三四五六组村民的生产条件</t>
  </si>
  <si>
    <t>新坪村产业园水库维修（农业农村局2022）</t>
  </si>
  <si>
    <t>岩门镇新坪村</t>
  </si>
  <si>
    <t>五组杨家垅30亩水库。库坝加固维修。</t>
  </si>
  <si>
    <t>40户</t>
  </si>
  <si>
    <t>162人</t>
  </si>
  <si>
    <t>该项目为产业园桔园抗旱用水，保丰收、保稳产</t>
  </si>
  <si>
    <t>岩门镇白泥田村岩老坳至马路冲新建产业路（农业农村局2022）</t>
  </si>
  <si>
    <t>新建道路全长3000米，宽3.5m</t>
  </si>
  <si>
    <t>改善运输条件，较低运输成本，提高经济效益1000元/人。</t>
  </si>
  <si>
    <t>桥冲村--9.12组山塘新建（农业农村局2022）</t>
  </si>
  <si>
    <t>尧市镇桥冲村</t>
  </si>
  <si>
    <t>9.12组关田坳山塘重建，300米水渠新建</t>
  </si>
  <si>
    <t>有效灌溉50亩</t>
  </si>
  <si>
    <t>桥冲村--灌溉水渠新建项目（农业农村局2022）</t>
  </si>
  <si>
    <t>10组（大秧田）渠道长1000米×0.3米×0.3米</t>
  </si>
  <si>
    <t>有效灌溉面积50余亩</t>
  </si>
  <si>
    <t>马山潭五组犀牛脚山塘生产道（农业农村局2022）</t>
  </si>
  <si>
    <t>尧市镇马山潭村</t>
  </si>
  <si>
    <t>五组生产道1000米，宽4.5米；山塘大坝长40米，高12米</t>
  </si>
  <si>
    <t>方便农户78户560人产业生产出行</t>
  </si>
  <si>
    <t>马山潭十四组山塘（农业农村局2022）</t>
  </si>
  <si>
    <t>十四组山塘坝长32米，高16米</t>
  </si>
  <si>
    <t>大王村新建机耕道（农业农村局2022）</t>
  </si>
  <si>
    <t>尧市镇大王村</t>
  </si>
  <si>
    <t>二组大垅垅里机耕道长1000米、宽3米</t>
  </si>
  <si>
    <t>有效发展转移农业10亩</t>
  </si>
  <si>
    <t>文昌阁乡黄土坡村＿新挖生产便道项目（农业农村局2022）</t>
  </si>
  <si>
    <t>文昌阁乡黄土坡村</t>
  </si>
  <si>
    <t>黄土坡村三组罗文军鱼塘至长纽长4000米，宽4米</t>
  </si>
  <si>
    <t>改善400亩柑橘运输条件</t>
  </si>
  <si>
    <t>黄土坡村四组桥头至长纽3000米，宽4米</t>
  </si>
  <si>
    <t>改善260亩柑橘运输条件</t>
  </si>
  <si>
    <t>文昌阁乡文昌新村（农业农村局2022）</t>
  </si>
  <si>
    <t>文昌阁乡文昌新村</t>
  </si>
  <si>
    <t>10.11.12组修建溪坝</t>
  </si>
  <si>
    <t>扶持贫困户142户564人</t>
  </si>
  <si>
    <t>文昌阁乡文昌新村10-12组大棚蔬菜（农业农村局2022）</t>
  </si>
  <si>
    <t>10-12组大棚蔬菜建设</t>
  </si>
  <si>
    <t>50户</t>
  </si>
  <si>
    <t>190人</t>
  </si>
  <si>
    <t>扶持贫困户50户贫困人口190人</t>
  </si>
  <si>
    <t>文昌阁乡文昌新村3-9组蔬菜基地（农业农村局2022）</t>
  </si>
  <si>
    <t>3-9组大棚建设</t>
  </si>
  <si>
    <t>200户</t>
  </si>
  <si>
    <t>850人</t>
  </si>
  <si>
    <t>扶持贫困户200户贫困人口850人</t>
  </si>
  <si>
    <t>江口墟镇骆子村＿基本公共服务＿产业园新建（农业农村局2022）</t>
  </si>
  <si>
    <t>三组全长：6千米，宽4.5米，靠山体边抽水沟，涵管多处</t>
  </si>
  <si>
    <t>方便农户63户239人产业生产出行</t>
  </si>
  <si>
    <t>江口墟镇骆子村-高标准标防洪提建设-新修（农业农村局2022）</t>
  </si>
  <si>
    <t>4组建设内容：立方：720，60*15*0.4×2，二次搬运、堡坎、回填</t>
  </si>
  <si>
    <t>解决村民群众基本农田灌溉问题</t>
  </si>
  <si>
    <t>江口墟镇骆子村—基本公共服务—小溪防洪（农业农村局2022）</t>
  </si>
  <si>
    <t>5组砌堡坎用浆砌石长200米*宽40米*高2.5米，2、二次搬运、涵管多处</t>
  </si>
  <si>
    <t>解决43户163名群众生产安全问题</t>
  </si>
  <si>
    <t>江口墟镇骆子村＿基本公共服务＿排水沟（农业农村局2022）</t>
  </si>
  <si>
    <t>4组刘顺家至田尾巴砌堡坎用浆砌石全长：1500米，规格40X40米，涵管多处，</t>
  </si>
  <si>
    <t>方便农户68户272人产业生产出行</t>
  </si>
  <si>
    <t>江口墟镇江口社区5组（兰冲）渠道硬化（农业农村局2022）</t>
  </si>
  <si>
    <t>江口墟镇江口社区</t>
  </si>
  <si>
    <t>5组渠道总长1200米，宽50公分，深60公分。</t>
  </si>
  <si>
    <t>方便农户28户112人产业生产出行</t>
  </si>
  <si>
    <t>江口墟镇江口社区7组（困龙岩）桔园便道新建（农业农村局2022）</t>
  </si>
  <si>
    <t>7组便道总长5千米，宽4.5米。</t>
  </si>
  <si>
    <t>方便农户30户120人产业生产出行</t>
  </si>
  <si>
    <t>江口墟镇江口社区8组（铁提泥）渠道硬化）（农业农村局2022）</t>
  </si>
  <si>
    <t>8组渠道总长1200米，宽50公分，深60公分。</t>
  </si>
  <si>
    <t>方便农户32户112人产业生产出行</t>
  </si>
  <si>
    <t>江口墟镇江口社区12组（老材溪）桔园便道新建（农业农村局2022）</t>
  </si>
  <si>
    <t>12组便道总长1500米，宽4.5米。</t>
  </si>
  <si>
    <t>方便农户25户108人产业生产出行</t>
  </si>
  <si>
    <t>兰村乡垅田村东风水库到对接桐古垅进村路机耕道（农业农村局2022）</t>
  </si>
  <si>
    <t>1组东风水库到对接桐古垅进村路机耕道4.5千米</t>
  </si>
  <si>
    <t>方便农户185户702人产业生产出行</t>
  </si>
  <si>
    <t>兰村村2组富民溪柑桔产业园产业路新建（农业农村局2022）</t>
  </si>
  <si>
    <t>兰村村2组富民溪柑桔产业园产业路新建4公里</t>
  </si>
  <si>
    <t>较低运输成本，提高经济效益1000元/人。</t>
  </si>
  <si>
    <t>板栗树乡新寨村麻冲渠道维修（农业农村局2022）</t>
  </si>
  <si>
    <t>板栗树乡新寨村</t>
  </si>
  <si>
    <t>2组麻冲渠道维修2公里</t>
  </si>
  <si>
    <t>300亩农田，256户1058人受益</t>
  </si>
  <si>
    <t>兰里镇岩寨村水库排水灌溉渠（农业农村局2022）</t>
  </si>
  <si>
    <t>兰里镇岩寨村</t>
  </si>
  <si>
    <t>塘仙田至1.2.4.5组灌溉渠2200米长</t>
  </si>
  <si>
    <t>方便农户221户723人产业生产出行</t>
  </si>
  <si>
    <t>高村镇洲上村蔬菜基地扩建（农业农村局2022）</t>
  </si>
  <si>
    <t>高村镇洲上村</t>
  </si>
  <si>
    <t>新增钢架棚400个；维修至钢架大棚860个；抗旱线路 设备1500米；生产便道硬化500米；排灌渠道1200米</t>
  </si>
  <si>
    <t>受益417户，受益人口1876人</t>
  </si>
  <si>
    <t>高村镇富田坳村全村新建生产便道（农业农村局2022）</t>
  </si>
  <si>
    <t>高村镇富田坳村</t>
  </si>
  <si>
    <t>全村生产便道长4770米，宽4.5米</t>
  </si>
  <si>
    <t>受益农户750户，受益人口2610人</t>
  </si>
  <si>
    <t>隆家堡乡房家庄村3.4组基层设施条件改善（农业农村局2022）</t>
  </si>
  <si>
    <t>3.4组机耕道建设2000米</t>
  </si>
  <si>
    <t>方便运输</t>
  </si>
  <si>
    <t>隆家堡乡勾坳村一组基础设施条件改善（农业农村局2022）</t>
  </si>
  <si>
    <t>隆家堡乡勾坳村</t>
  </si>
  <si>
    <t>一组硬化产业道路长4000米，宽3.5米</t>
  </si>
  <si>
    <t>改善村民300人的生产条件，人均增收3500元</t>
  </si>
  <si>
    <t>隆家堡乡勾坳村六组基础设施条件改善（农业农村局2022）</t>
  </si>
  <si>
    <t>六组硬化产业道路长5000米，宽3.5米</t>
  </si>
  <si>
    <t>改善村民350人的生产条件，人均增收4000元</t>
  </si>
  <si>
    <t>隆家堡乡三角坳村产业道路新建（农业农村局2022）</t>
  </si>
  <si>
    <t>三角坳村1—11组</t>
  </si>
  <si>
    <t>20户80人受益</t>
  </si>
  <si>
    <t>隆家堡乡三角坳村农田排水沟（农业农村局2022）</t>
  </si>
  <si>
    <t>增加粮食收入150万斤</t>
  </si>
  <si>
    <t>隆家堡乡三角坳村山塘维修（农业农村局2022）</t>
  </si>
  <si>
    <t>维修24个</t>
  </si>
  <si>
    <t>吕家坪镇首座田村产业园道路（农业农村局2022）</t>
  </si>
  <si>
    <t>吕家坪镇首座田村</t>
  </si>
  <si>
    <t>一、二组路基平整，预埋水涵</t>
  </si>
  <si>
    <t>农产品售运便捷</t>
  </si>
  <si>
    <t>三、四、五组路基平整，预埋水涵</t>
  </si>
  <si>
    <t>吕家坪镇向阳村山塘维修（农业农村局2022）</t>
  </si>
  <si>
    <t>吕家坪镇向阳村</t>
  </si>
  <si>
    <t>6座</t>
  </si>
  <si>
    <t>服务群众</t>
  </si>
  <si>
    <t>郭公坪镇川岩坪村排涝渠（农业农村局2022）</t>
  </si>
  <si>
    <t>郭公坪镇川岩坪村</t>
  </si>
  <si>
    <t>9组2500米，2.5x2</t>
  </si>
  <si>
    <t>方便48户，215人生活生产</t>
  </si>
  <si>
    <t>郭公坪镇川岩坪村9组排涝渠（农业农村局2022）</t>
  </si>
  <si>
    <t>9组1500米x1.5x1.5</t>
  </si>
  <si>
    <t>保护基本农田</t>
  </si>
  <si>
    <t>锦和镇黄土田村村刘家坡中药材产业园（农业农村局2022）</t>
  </si>
  <si>
    <t>锦和镇黄土田村</t>
  </si>
  <si>
    <t>刘家坡中药材积壳500亩</t>
  </si>
  <si>
    <t>47户162人受益</t>
  </si>
  <si>
    <t>石羊哨乡李家村修建水坝（农业农村局2022）</t>
  </si>
  <si>
    <t>鸡公通瀑布水坝1座</t>
  </si>
  <si>
    <t>459户1661人受益</t>
  </si>
  <si>
    <t>石羊哨乡松溪坪村石羊哨乡松溪坪村道路建设项目（农业农村局2022）</t>
  </si>
  <si>
    <t>石羊哨乡松溪坪村</t>
  </si>
  <si>
    <t>1--2组机耕道硬化长5千米宽4.5米</t>
  </si>
  <si>
    <t>210户800人受益</t>
  </si>
  <si>
    <t>文昌阁乡祖冲村2、3、4组溪提堡坎（农业农村局2022）</t>
  </si>
  <si>
    <t>文昌阁乡祖冲村</t>
  </si>
  <si>
    <t>2、3、4组全长1500米，高3.5米，宽1.5米</t>
  </si>
  <si>
    <t>改善156户668名贫困人口生产生活条件</t>
  </si>
  <si>
    <t>文昌阁乡西晃山茶场产业园建设（农业农村局2022）</t>
  </si>
  <si>
    <t>文昌阁乡西晃山茶场</t>
  </si>
  <si>
    <t>产业园建设（厂房改造，机耕道硬化）</t>
  </si>
  <si>
    <t>持贫困户220户贫困人口596</t>
  </si>
  <si>
    <t>文昌阁乡西晃山茶场茶园提质升级（农业农村局2022）</t>
  </si>
  <si>
    <t>茶园提质升级1000亩</t>
  </si>
  <si>
    <t>江口墟镇田家湾村9组生猪养殖产业园运输桥梁（农业农村局2022）</t>
  </si>
  <si>
    <t>江口墟镇田家湾村</t>
  </si>
  <si>
    <t>9组桥长30米，宽6米，高20米，桥墩2个。</t>
  </si>
  <si>
    <t>改善贫困人口61户211人的生产就业条件</t>
  </si>
  <si>
    <t>兰村乡兰村村产业发展新建堡坎（农业农村局2022）</t>
  </si>
  <si>
    <t>沙树坡、进7组路边等处新建堡坎410米。</t>
  </si>
  <si>
    <t>150户500人受益</t>
  </si>
  <si>
    <t>板栗树乡枣子喇村6组枣子村郭家生产便道（农业农村局2022）</t>
  </si>
  <si>
    <t>板栗树乡枣子喇村</t>
  </si>
  <si>
    <t>6组道路硬化3.5米，长3公里</t>
  </si>
  <si>
    <t>改善贫困人口46户156人的生产就业条件</t>
  </si>
  <si>
    <t>尧市镇尧市社区高标准农田建设项目（农业农村局2022）</t>
  </si>
  <si>
    <t>席禾冲山塘维修加固</t>
  </si>
  <si>
    <t>建成集中片、旱涝保收的高标准农田，提高粮食综合生产能力，受益156户623人</t>
  </si>
  <si>
    <t>尧市镇小江村高标准农田建设项目（农业农村局2022）</t>
  </si>
  <si>
    <t>尧市镇小江村</t>
  </si>
  <si>
    <t>新建灌渠0.4x0.4现浇砼1157米、新建溪坝3座，护堤235米</t>
  </si>
  <si>
    <t>建成集中片、旱涝保收的高标准农田，提高粮食综合生产能力，受益440户1826人</t>
  </si>
  <si>
    <t>隆家堡乡木架洲村高标准农田建设项目（农业农村局2022）</t>
  </si>
  <si>
    <t>隆家堡乡木架洲村</t>
  </si>
  <si>
    <t>新建灌渠0.4x0.4现浇砼485米。</t>
  </si>
  <si>
    <t>建成集中片、旱涝保收的高标准农田，提高粮食综合生产能力，受益86户321人</t>
  </si>
  <si>
    <t>隆家堡乡三角坳村高标准农田建设项目（农业农村局2022）</t>
  </si>
  <si>
    <t>山塘维修加固1座（王叉垅山塘）</t>
  </si>
  <si>
    <t>建成集中片、旱涝保收的高标准农田，提高粮食综合生产能力，受益75户295人</t>
  </si>
  <si>
    <t>锦和镇鱼尾村高标准农田建设项目（农业农村局2022）</t>
  </si>
  <si>
    <t>新建灌渠0.4x0.4现浇砼1326米。</t>
  </si>
  <si>
    <t>建成集中片、旱涝保收的高标准农田，提高粮食综合生产能力，受益238户1050人</t>
  </si>
  <si>
    <t>舒家村乡舒家村村高标准农田建设项目（农业农村局2022）</t>
  </si>
  <si>
    <t>舒家村乡舒家村村</t>
  </si>
  <si>
    <t>新建灌渠0.4x0.4现浇砼730米。</t>
  </si>
  <si>
    <t>建成集中片、旱涝保收的高标准农田，提高粮食综合生产能力，受益83户307人</t>
  </si>
  <si>
    <t>锦和镇长潭村高标准农田建设项目（农业农村局2022）</t>
  </si>
  <si>
    <t>锦和镇长潭村</t>
  </si>
  <si>
    <t>新建大田垅灌渠0.5x0.5现浇砼71米、大田垅排渠2条646米。</t>
  </si>
  <si>
    <t>建成集中片、旱涝保收的高标准农田，提高粮食综合生产能力，受益268户1168人</t>
  </si>
  <si>
    <t>文昌阁乡祖冲村高标准农田建设项目（农业农村局2022）</t>
  </si>
  <si>
    <t>新建灌渠3条0.4x0.4现浇砼1182米、排渠1条0.6x0.6
现浇砼200米。</t>
  </si>
  <si>
    <t>建成集中片、旱涝保收的高标准农田，提高粮食综合生产能力，受益73户291人</t>
  </si>
  <si>
    <t>文昌阁乡文西新村高标准农田建设项目（农业农村局2022）</t>
  </si>
  <si>
    <t>新建排渠337米。</t>
  </si>
  <si>
    <t>建成集中片、旱涝保收的高标准农田，提高粮食综合生产能力，受益65户238人</t>
  </si>
  <si>
    <t>谭家寨乡楠木桥村高标准农田建设项目（农业农村局2022）</t>
  </si>
  <si>
    <t>山塘维修加固1座（高土坪
山塘）</t>
  </si>
  <si>
    <t>建成集中片、旱涝保收的高标准农田，提高粮食综合生产能力，受益92户352人</t>
  </si>
  <si>
    <t>谭家寨乡弄里村高标准农田建设项目（农业农村局2022）</t>
  </si>
  <si>
    <t>新建护堤270米（板栗坪）</t>
  </si>
  <si>
    <t>建成集中片、旱涝保收的高标准农田，提高粮食综合生产能力，受益1225户4082人</t>
  </si>
  <si>
    <t>岩门镇大路坳村高标准农田建设项目（农业农村局2022）</t>
  </si>
  <si>
    <t>岩门镇大路坳村</t>
  </si>
  <si>
    <t>新建排渠415米。</t>
  </si>
  <si>
    <t>建成集中片、旱涝保收的高标准农田，提高粮食综合生产能力，受益551户2168人</t>
  </si>
  <si>
    <t>锦和镇新场村高标准农田建设项目（农业农村局2022）</t>
  </si>
  <si>
    <t>锦和镇新场村</t>
  </si>
  <si>
    <t>老屋场新建护堤长274米，
高2.0米。</t>
  </si>
  <si>
    <t>建成集中片、旱涝保收的高标准农田，提高粮食综合生产能力，受益658户2719人</t>
  </si>
  <si>
    <t>锦和镇岩口山村高标准农田建设项目（农业农村局2022）</t>
  </si>
  <si>
    <t>锦和镇岩口山村</t>
  </si>
  <si>
    <t>新建排渠2条230米。</t>
  </si>
  <si>
    <t>建成集中片、旱涝保收的高标准农田，提高粮食综合生产能力，受益309户1153人</t>
  </si>
  <si>
    <t>高村镇袁郊村高标准农田建设项目（农业农村局2022）</t>
  </si>
  <si>
    <t>高村镇袁郊村</t>
  </si>
  <si>
    <t>新建灌渠300米。</t>
  </si>
  <si>
    <t>建成集中片、旱涝保收的高标准农田，提高粮食综合生产能力，受益102户382人</t>
  </si>
  <si>
    <t>高村镇谷达坡村高标准农田建设项目（农业农村局2022）</t>
  </si>
  <si>
    <t>高村镇谷达坡村</t>
  </si>
  <si>
    <t>岩湾山塘维修加固1座</t>
  </si>
  <si>
    <t>建成集中片、旱涝保收的高标准农田，提高粮食综合生产能力，受益465户2283人</t>
  </si>
  <si>
    <t>吕家坪镇吕家坪社区高标准农田建设项目（农业农村局2022）</t>
  </si>
  <si>
    <t>冲大垄山塘维修加固1座</t>
  </si>
  <si>
    <t>建成集中片、旱涝保收的高标准农田，提高粮食综合生产能力，受益82户317人</t>
  </si>
  <si>
    <t>黄桑乡空石溪村高标准农田建设项目（农业农村局2022）</t>
  </si>
  <si>
    <t>木劳冲山塘维修加固1座</t>
  </si>
  <si>
    <t>建成集中片、旱涝保收的高标准农田，提高粮食综合生产能力，受益390户1800人</t>
  </si>
  <si>
    <t>高村镇通溪村高标准农田建设项目（农业农村局2022）</t>
  </si>
  <si>
    <t>瓜子田山塘维修加固1座</t>
  </si>
  <si>
    <t>建成集中片、旱涝保收的高标准农田，提高粮食综合生产能力，受益73户265人</t>
  </si>
  <si>
    <t>兰里镇所住村高标准农田建设项目（农业农村局2022）</t>
  </si>
  <si>
    <t>兰里镇所住村</t>
  </si>
  <si>
    <t>新建灌渠2条0.4x0.4现浇砼
695米。</t>
  </si>
  <si>
    <t>建成集中片、旱涝保收的高标准农田，提高粮食综合生产能力，受益450户2238人</t>
  </si>
  <si>
    <t>尧市镇、锦和镇高标准农田建设项目（农业农村局2022）</t>
  </si>
  <si>
    <t>尧市镇、锦和镇</t>
  </si>
  <si>
    <t>安装太阳能杀虫灯100套</t>
  </si>
  <si>
    <t>提高农业生产能力，受益2310户8013人</t>
  </si>
  <si>
    <t>隆家堡乡勾坳村4组四斗丘产业园道路堡坎（农业农村局2022）</t>
  </si>
  <si>
    <t>隆家堡乡勾坳村4组四斗丘产业园道路修建堡坎，西侧18*3*4米，东侧9*2*4米</t>
  </si>
  <si>
    <t>提高农业生产能力，受益56户156人</t>
  </si>
  <si>
    <t>高村镇大溪桥村产业园道路（农业农村局2022）</t>
  </si>
  <si>
    <t>高村镇大溪桥村产业园道路1000米</t>
  </si>
  <si>
    <t>提高农业生产能力，受益20户75人</t>
  </si>
  <si>
    <t>郭公坪镇岩大门村一组渠道新建（农业农村局2022）</t>
  </si>
  <si>
    <t>郭公坪镇岩大门村</t>
  </si>
  <si>
    <t>郭公坪镇岩大门村一组渠道400米*1.2米*1米</t>
  </si>
  <si>
    <t>提高农业生产能力，受益58户196人</t>
  </si>
  <si>
    <t>麻阳县农村环境综合整治项目</t>
  </si>
  <si>
    <t>城建投</t>
  </si>
  <si>
    <t>各乡镇污水处理工程、转运体系建设、农村环境综合治理</t>
  </si>
  <si>
    <t>进一步改善全县农户人居环境，提高生活质量</t>
  </si>
  <si>
    <t>兰里镇高坪村基本公共服务蔻橙综合性示范产业园建设项目（民宗局2022）</t>
  </si>
  <si>
    <t>民宗局</t>
  </si>
  <si>
    <t>品改为蔻橙，对园区进行水、电、路改造，橘园实施现代农业综合技术集成。</t>
  </si>
  <si>
    <t>亩增收1000斤左右，优果率达到85%以上，亩均产值增加4000元。</t>
  </si>
  <si>
    <t>基地+示范带动</t>
  </si>
  <si>
    <t>兰里镇江坪村基本公共服冰糖橙标准园建设项目（民宗局2022）</t>
  </si>
  <si>
    <t>提质升级改造面积350亩，修建停车场和运输车轨道等</t>
  </si>
  <si>
    <t>亩增收1200元，扶持农户76户，242人发展产业，长期用工32人，季节性用工213人。</t>
  </si>
  <si>
    <t>石羊哨乡通达林村基本公共服务乡村旅游人居环境项目（民宗局2022）</t>
  </si>
  <si>
    <t>石羊哨乡通达林村</t>
  </si>
  <si>
    <t>游客服务中心及配套设施建设</t>
  </si>
  <si>
    <t>改善414户，1425人生活条件，带动当地贯标旅游，增加群众收入</t>
  </si>
  <si>
    <t>石羊哨乡新溪村基本公共服务乡村旅游基础设施项目（民宗局2022）</t>
  </si>
  <si>
    <t>道路长10公里，宽6米，路基建设、环湖彩色路面硬化及旅游辅助设施建设</t>
  </si>
  <si>
    <t>改善1189户，4356人生产、生活条件，带动当地乡村旅游，增加群众收入</t>
  </si>
  <si>
    <t>尧市镇尧市社区基本公共服务集镇下水道改造项目（民宗局2022）</t>
  </si>
  <si>
    <t>下水道长2公里，铺设盖板</t>
  </si>
  <si>
    <t>促进尧市镇经济社会发展，改善全镇群众生产、生活条件，方便出行</t>
  </si>
  <si>
    <t>尧市镇尧市社区基本公共服务集镇人行道改造项目（民宗局2022）</t>
  </si>
  <si>
    <t>道路长2公里，铺设垫层7000㎡，铺设滤水地砖7000㎡，增设路沿石</t>
  </si>
  <si>
    <t>江口墟镇骆子村基本公共服务新业态高标准产业园项目（民宗局2022）</t>
  </si>
  <si>
    <t>新业态高标准产业园建设300亩</t>
  </si>
  <si>
    <t>促进集体经济发展，改善当地群众生产生活条件，增加群众收入</t>
  </si>
  <si>
    <t>和平溪乡大坡村基本公共服务标准化柑橘园建设项目（民宗局2022）</t>
  </si>
  <si>
    <t>面积400亩，产业园道路硬化4公里，入园便道硬化3000米，产业用房建设180平方米，灌溉设施建设4000米</t>
  </si>
  <si>
    <t>村集体10%分红，贫困户40%分红</t>
  </si>
  <si>
    <t>兰村乡大坳村基本公共服务高效标准化农业示范园建设项目（民宗局2022）</t>
  </si>
  <si>
    <t>兰村乡大坳村</t>
  </si>
  <si>
    <t>面积1000亩，修建蓄水池，安装杀虫灯，柑桔品改，新建入园道路、农业灌溉设施</t>
  </si>
  <si>
    <t>树立品牌形象，受益农户156户，受益人口617人，增加村民的经济收入，提高村民的满意度</t>
  </si>
  <si>
    <t>隆家堡乡步云坪村基本公共服务生产便道新建及滚水坝项目（民宗局2022）</t>
  </si>
  <si>
    <t>生产便道长2公里，宽4.5米，滚水坝宽7米</t>
  </si>
  <si>
    <t>改善27户112人生活、生产条件</t>
  </si>
  <si>
    <t>隆家堡乡步云坪村基本公共服务云果园民宿建设项目（民宗局2022）</t>
  </si>
  <si>
    <t>独栋民宿小院，露宿床位及冬、夏令营场地建设</t>
  </si>
  <si>
    <t>带动步云坪村及周边村民受益，促进乡村旅游经济发展</t>
  </si>
  <si>
    <t>基地+农户+分红</t>
  </si>
  <si>
    <t>岩门镇玳瑁坡村基本公共服代远故居游步道建设项目（民宗局2022）</t>
  </si>
  <si>
    <t>玳瑁坡村1组至3组游步道长3公里</t>
  </si>
  <si>
    <t>改善160户580人生活条件，带动红色旅游发展，促进群众增加收入</t>
  </si>
  <si>
    <t>岩门镇新坪村基本公共服务佳惠果果绿柑桔标准化示范基地建设项目（民宗局2022）</t>
  </si>
  <si>
    <t>200亩山地开垦、150亩柑桔种植、水肥一体化、气象土壤监控系统、配套管理设施用房，配套实验设备</t>
  </si>
  <si>
    <t>通过标准化基地建设，推进乡村产业发展，带动当地群众增收致富</t>
  </si>
  <si>
    <t>锦和镇柑子园村基本公共服务罗裙山天梯美宿建设项目（民宗局2022）</t>
  </si>
  <si>
    <t>农田蓄水大坝、引水、人行便桥，天梯美宿产业围墙、麻阳农产品展示馆及山塘整理、石板广场</t>
  </si>
  <si>
    <t>改善当地群众生产、生活条件，促进集体经济发展，带动乡村旅游，增加农民收入</t>
  </si>
  <si>
    <t>基地+示范带动+分红</t>
  </si>
  <si>
    <t>隆家堡乡步云坪村基本公共服务高标准农业示范园建设项目（民宗局2022）</t>
  </si>
  <si>
    <t>10组集约土地500亩，品种改良，园区道路硬化，灌溉设施修建</t>
  </si>
  <si>
    <t>高村镇高垅社区基本公共服务巷道硬化项目（民宗局2022）</t>
  </si>
  <si>
    <t>高村镇高垅社区</t>
  </si>
  <si>
    <t>硬化长180米，厚20厘米</t>
  </si>
  <si>
    <t>方便171户543人生活、生产</t>
  </si>
  <si>
    <t>隆家堡乡步云坪村基本公共服务生产便道硬化项目（2022）</t>
  </si>
  <si>
    <t>3、4组生产便道硬化长1100米</t>
  </si>
  <si>
    <t>改善51户198人生活、生产条件</t>
  </si>
  <si>
    <t>吕家坪镇吕家坪社区基本公共服务乡村振兴示范点建设项目（2022）</t>
  </si>
  <si>
    <t>集镇人居环境提升炒砂路2千米，老街石扳路400米，民族文化广场基础设施建设</t>
  </si>
  <si>
    <t>整体提升吕家坪社区人居环境亮化美化及民族文化传承，受益人口8828人</t>
  </si>
  <si>
    <t>医疗救助</t>
  </si>
  <si>
    <t>医保局</t>
  </si>
  <si>
    <t>为全县监测户、返贫致贫人员提供医疗救助</t>
  </si>
  <si>
    <t>医疗救助对全县监测户、返贫致贫人员实现全覆盖</t>
  </si>
  <si>
    <t>资助监测户、返贫致贫人员50%参保费</t>
  </si>
  <si>
    <t>为全县监测户、返贫致贫人员资助50%参保费</t>
  </si>
  <si>
    <t>对县域内所有监测户、返贫致贫人员资助50%参保费</t>
  </si>
  <si>
    <t>锦和镇东街社区基本公共服务人行便桥项目</t>
  </si>
  <si>
    <t>公路建设养护中心</t>
  </si>
  <si>
    <t>原桐油坡村14组一座过溪桥</t>
  </si>
  <si>
    <t>改善21户98人脱贫人口出行条件提高经济收益，巩固脱贫成果。</t>
  </si>
  <si>
    <t>锦和镇碰溪村基本公共服务生产便桥新建项目</t>
  </si>
  <si>
    <t>三组庙附近生产便桥长9米，宽4.5米</t>
  </si>
  <si>
    <t>改善12户50人脱贫人口出行条件提高经济收益，巩固脱贫成果。</t>
  </si>
  <si>
    <t>锦和镇长潭溪村基本公共服务便桥建设项目</t>
  </si>
  <si>
    <t>1组便桥长8米</t>
  </si>
  <si>
    <t>锦和镇柑子园村基本公共服务人行便桥项目</t>
  </si>
  <si>
    <t>一组二组六组新建人行便桥3座</t>
  </si>
  <si>
    <t>改善13户53人脱贫人口出行条件提高经济收益，巩固脱贫成果。</t>
  </si>
  <si>
    <t>锦和镇河湾村基本公共服务危桥重建项目</t>
  </si>
  <si>
    <t>锦和镇河湾村</t>
  </si>
  <si>
    <t>三组四组危桥重建长12米，宽4.5米</t>
  </si>
  <si>
    <t>改善15户58人脱贫人口出行条件提高经济收益，巩固脱贫成果。</t>
  </si>
  <si>
    <t>锦和镇新场村基本公共服务桥梁新建项目</t>
  </si>
  <si>
    <t>得秧田新建桥30米</t>
  </si>
  <si>
    <t>改善30户115人脱贫人口出行条件提高经济收益，巩固脱贫成果。</t>
  </si>
  <si>
    <t>板栗树乡枣子喇村基本公共服务桥梁建设项目</t>
  </si>
  <si>
    <t>三组桥梁建设长40米，宽4米</t>
  </si>
  <si>
    <t>改善159户598人脱贫人口出行条件提高经济收益，巩固脱贫成果。</t>
  </si>
  <si>
    <t>板栗树乡江溪村基本公共服务桥梁建设项目</t>
  </si>
  <si>
    <t>3组桥梁建设长40米，宽4米</t>
  </si>
  <si>
    <t>改善16户76人脱贫人口出行条件提高经济收益，巩固脱贫成果。</t>
  </si>
  <si>
    <t>6组桥梁建设2座长10米，宽4米</t>
  </si>
  <si>
    <t>改善15户56人脱贫人口出行条件提高经济收益，巩固脱贫成果。</t>
  </si>
  <si>
    <t>江口墟镇大禾田村基本公共服务桥梁改造项目</t>
  </si>
  <si>
    <t>大禾田桥改造，桥长13米，宽4米</t>
  </si>
  <si>
    <t>改善81户308人脱贫人口出行条件提高经济收益，巩固脱贫成果。</t>
  </si>
  <si>
    <t>石羊哨乡松溪坪村基本公共服务桥梁维修项目</t>
  </si>
  <si>
    <t>木枝溪桥维修，桥长22米，宽6米</t>
  </si>
  <si>
    <t>改善78户306人脱贫人口出行条件提高经济收益，巩固脱贫成果。</t>
  </si>
  <si>
    <t>岩门镇高公冲村基本公共服务桥梁扩建项目</t>
  </si>
  <si>
    <t>岩门镇高公冲村</t>
  </si>
  <si>
    <t>一组桥梁扩建，桥长10米，宽5米</t>
  </si>
  <si>
    <t>改善53户165人脱贫人口出行条件提高经济收益，巩固脱贫成果。</t>
  </si>
  <si>
    <t>岩门镇玳瑁坡村基本公共服务桥梁扩建项目</t>
  </si>
  <si>
    <t>烂泥坑桥梁扩建，桥长6米，宽5米</t>
  </si>
  <si>
    <t>改善24户63人脱贫人口出行条件提高经济收益，巩固脱贫成果。</t>
  </si>
  <si>
    <t>阴山田桥梁扩建，桥长8米，宽5米</t>
  </si>
  <si>
    <t>改善73户420人脱贫人口出行条件提高经济收益，巩固脱贫成果。</t>
  </si>
  <si>
    <t>岩门镇新坪村基本公共服务桥梁新建项目</t>
  </si>
  <si>
    <t>四组新建桥长10米，宽4.5米</t>
  </si>
  <si>
    <t>改善19户81人脱贫人口出行条件提高经济收益，巩固脱贫成果。</t>
  </si>
  <si>
    <t>岩门镇新坪村基本公共服务桥梁维修项目</t>
  </si>
  <si>
    <t>五组桥梁加固，桥长6米，宽5米</t>
  </si>
  <si>
    <t>改善31户142人脱贫人口出行条件提高经济收益，巩固脱贫成果。</t>
  </si>
  <si>
    <t>岩门镇团山村基本公共服务桥梁扩建目</t>
  </si>
  <si>
    <t>相而来桥梁扩建，桥长8米，宽5米</t>
  </si>
  <si>
    <t>改善45户150人脱贫人口出行条件提高经济收益，巩固脱贫成果。</t>
  </si>
  <si>
    <t>高村镇中寨坪村基本公共服务桥梁改建项目</t>
  </si>
  <si>
    <t>高村镇中寨坪村</t>
  </si>
  <si>
    <t>7、8、13、15组杨家寨桥改建，长30米，宽6米</t>
  </si>
  <si>
    <t>改善21户78人脱贫人口出行条件提高经济收益，巩固脱贫成果。</t>
  </si>
  <si>
    <t>高村镇中寨坪村基本公共服务桥梁新建项目</t>
  </si>
  <si>
    <t>长塘坎上至湖六田新建桥梁长26米，宽7米</t>
  </si>
  <si>
    <t>改善42户210人脱贫人口出行条件提高经济收益，巩固脱贫成果。</t>
  </si>
  <si>
    <t>高村镇谷达坡村基本公共服务桥梁新建项目</t>
  </si>
  <si>
    <t>小学门口新建桥梁长35米，宽4米</t>
  </si>
  <si>
    <t>改善12户58人脱贫人口出行条件提高经济收益，巩固脱贫成果。</t>
  </si>
  <si>
    <t>吕家坪镇桐木村基本公共服务桥梁加固维修项目</t>
  </si>
  <si>
    <t>吕家坪镇桐木村</t>
  </si>
  <si>
    <t>枇杷托桥改扩建</t>
  </si>
  <si>
    <t>改善11户23人脱贫人口出行条件提高经济收益，巩固脱贫成果。</t>
  </si>
  <si>
    <t>吕家坪镇姚潭村基本公共服务桥梁新建项目</t>
  </si>
  <si>
    <t>吕家坪镇姚潭村</t>
  </si>
  <si>
    <t>1至11组王泥桥和溪口桥</t>
  </si>
  <si>
    <t>改善37户117人脱贫人口出行条件提高经济收益，巩固脱贫成果。</t>
  </si>
  <si>
    <t>吕家坪镇山跃村基本公共服务桥梁新建项目</t>
  </si>
  <si>
    <t>长7米,宽4.5米</t>
  </si>
  <si>
    <t>改善38户134人脱贫人口出行条件提高经济收益，巩固脱贫成果。</t>
  </si>
  <si>
    <t>锦和镇十八岩村基本公共服务项目石桥扩宽加固</t>
  </si>
  <si>
    <t>锦和镇十八岩村</t>
  </si>
  <si>
    <t>扩建石桥4.5米</t>
  </si>
  <si>
    <t>改善67户245人脱贫人口出行条件提高经济收益，巩固脱贫成果。</t>
  </si>
  <si>
    <t>锦和镇大湾村基本公共服务项目溪水桥新建</t>
  </si>
  <si>
    <t>锦和镇大湾村</t>
  </si>
  <si>
    <t>新建桥长15米；宽6米；高9米</t>
  </si>
  <si>
    <t>改善40户1548人脱贫人口出行条件提高经济收益，巩固脱贫成果。</t>
  </si>
  <si>
    <t>锦和镇东街社区基本公共服务项目过溪桥改建</t>
  </si>
  <si>
    <t>新建桥25米,宽4米</t>
  </si>
  <si>
    <t>改善28户105人脱贫人口出行条件提高经济收益，巩固脱贫成果。</t>
  </si>
  <si>
    <t>锦和镇河湾村基本公共服务项目岩脑湾口上修座桥梁</t>
  </si>
  <si>
    <t>新建桥长18米；宽4米；高5米</t>
  </si>
  <si>
    <t>改善13户42人脱贫人口出行条件提高经济收益，巩固脱贫成果。</t>
  </si>
  <si>
    <t>锦和镇鱼尾村基本公共服务项目组道硬化</t>
  </si>
  <si>
    <t>二组硬化道路长480米；宽4.5米</t>
  </si>
  <si>
    <t>改善13户61人脱贫人口出行条件提高经济收益，巩固脱贫成果。</t>
  </si>
  <si>
    <t>锦和镇新场村基本公共服务项目生产便道桥建设</t>
  </si>
  <si>
    <t>老屋场新建桥长12米，宽3.5米</t>
  </si>
  <si>
    <t>改善9户35人脱贫人口出行条件提高经济收益，巩固脱贫成果。</t>
  </si>
  <si>
    <t>兰里镇栎木村基本公共服务项目栾东桥改造</t>
  </si>
  <si>
    <t>兰里镇栎木村</t>
  </si>
  <si>
    <t>新建桥长28米，宽6米</t>
  </si>
  <si>
    <t>改善44户168人脱贫人口出行条件提高经济收益，巩固脱贫成果。</t>
  </si>
  <si>
    <t>高村镇黄莲冲村公共服务公路危桥改造项目</t>
  </si>
  <si>
    <t>高村镇黄莲冲村</t>
  </si>
  <si>
    <t>黄莲冲一桥拆除重建长40米宽5.5米</t>
  </si>
  <si>
    <t>改善129户527人脱贫人口出行条件提高经济收益，巩固脱贫成果。</t>
  </si>
  <si>
    <t>锦和镇岩口山村公共服务公路危桥改造项目</t>
  </si>
  <si>
    <t>岩口山桥拆除重建长16米宽5.5米</t>
  </si>
  <si>
    <t>改善79户284人脱贫人口出行条件提高经济收益，巩固脱贫成果。</t>
  </si>
  <si>
    <t>文昌阁乡文昌新村公共服务公路危桥改造项目</t>
  </si>
  <si>
    <t>小文昌阁桥拆除重建长12米宽8.5米</t>
  </si>
  <si>
    <t>改善186户674人脱贫人口出行条件提高经济收益，巩固脱贫成果。</t>
  </si>
  <si>
    <t>文昌阁桥拆除重建长10.05米宽8.5米</t>
  </si>
  <si>
    <t>黄桑乡郑家潭村公共服务公路危桥改造项目</t>
  </si>
  <si>
    <t>郑家潭桥拆除重建长44米宽6.5米</t>
  </si>
  <si>
    <t>改善66户264人脱贫人口出行条件提高经济收益，巩固脱贫成果。</t>
  </si>
  <si>
    <t>兰里镇苍冲村文化旅游配套建设项目</t>
  </si>
  <si>
    <t>兰里镇
苍冲村</t>
  </si>
  <si>
    <t>文旅广体局</t>
  </si>
  <si>
    <t>村古道老车喇亭子，雄山学堂修复等、5组至富田坳村旅游产业路新建道路并硬化3.5公里。</t>
  </si>
  <si>
    <t>改善223户，918人出行条件</t>
  </si>
  <si>
    <t>麻阳县福寿糖业扶贫车间扩建</t>
  </si>
  <si>
    <t>车间扩建、设备更新</t>
  </si>
  <si>
    <t>非遗传承，文化保护</t>
  </si>
  <si>
    <t>罗裙山天梯美宿</t>
  </si>
  <si>
    <t>锦和镇
柑子园村</t>
  </si>
  <si>
    <t>景区道路硬化、旅游厕所、游客接待中心、游步道、标识标牌、停车场等旅游基础设施建设</t>
  </si>
  <si>
    <t>巩固脱贫攻坚成果，助力乡村振兴</t>
  </si>
  <si>
    <t>霞飞云果园民宿</t>
  </si>
  <si>
    <t>楠木桥田园综合体民宿</t>
  </si>
  <si>
    <t>蓝凤凰民宿村</t>
  </si>
  <si>
    <t>白水洞原生态民宿文化村</t>
  </si>
  <si>
    <t>石羊哨
李家村</t>
  </si>
  <si>
    <t>玳瑁生态苑民宿</t>
  </si>
  <si>
    <t>岩门镇
玳瑁坡村</t>
  </si>
  <si>
    <t>硒谷嘉园民宿</t>
  </si>
  <si>
    <t>尧市镇
马山谭</t>
  </si>
  <si>
    <t>解决劳动力就业，增加集体经济收入，打造共同富裕</t>
  </si>
  <si>
    <t>产业+就业</t>
  </si>
  <si>
    <t>米沙生态民宿</t>
  </si>
  <si>
    <t>郭公坪镇米沙村</t>
  </si>
  <si>
    <t>铜矿小镇精品民宿</t>
  </si>
  <si>
    <t>吕家坪
九曲湾村</t>
  </si>
  <si>
    <t>程禾溪生态园民宿</t>
  </si>
  <si>
    <t>楠木桥创3A景区</t>
  </si>
  <si>
    <t>麻阳青青休闲观光采摘园</t>
  </si>
  <si>
    <t>高村镇枫木林村</t>
  </si>
  <si>
    <t>观光、采摘、游步道等附属设计建设</t>
  </si>
  <si>
    <t>巩固脱贫攻坚，助力乡村振兴</t>
  </si>
  <si>
    <t>大路坳村公共活动场所建设</t>
  </si>
  <si>
    <t>一、二组修建群众文体娱乐场所2000平方</t>
  </si>
  <si>
    <t>项目对巩固拓展脱贫攻坚成果同乡村振兴有效衔接产生的效果，改善生产生活条件等方面产生的效益</t>
  </si>
  <si>
    <t>玳瑁坡村寨家坳扶贫易地搬迁安置点文化广场硬化</t>
  </si>
  <si>
    <t>12组面积300平方米0.2米的文化广场硬化</t>
  </si>
  <si>
    <t>便于村民娱乐、健康活动，提高村民政治素养，便于村民出行</t>
  </si>
  <si>
    <t>岩门镇玳瑁坡村代远故居游步道建设</t>
  </si>
  <si>
    <t>玳瑁坡村1.6组至3组游步道3000m</t>
  </si>
  <si>
    <t>改善生产生活条件</t>
  </si>
  <si>
    <t>新坪村八组古井修缮</t>
  </si>
  <si>
    <t>岩门村新坪村</t>
  </si>
  <si>
    <t>长5米，宽2.5米高1米的混凝土水池</t>
  </si>
  <si>
    <t>该项目实施解决群众产业园运输难问题</t>
  </si>
  <si>
    <t>新坪村公共活动场所建设</t>
  </si>
  <si>
    <t>一组村部修边长30米，宽20米的彩色球场</t>
  </si>
  <si>
    <t>该项目的建设，方便广大村民的精神文化生活，更是新坪村面貌的象征</t>
  </si>
  <si>
    <t>新坪村1组千年古井修缮</t>
  </si>
  <si>
    <t>一组古井全面维修</t>
  </si>
  <si>
    <t>该项目的建设方便了广大村民的饮水问题，尤其有利于500户，2000人的生活用水</t>
  </si>
  <si>
    <t>板栗树乡冲天垅村公共活动场所建设</t>
  </si>
  <si>
    <t>板栗树乡冲天垅村</t>
  </si>
  <si>
    <t>板栗树乡冲天垅村1组篮球场建设，长24米，宽15米。</t>
  </si>
  <si>
    <t>丰富群众文化体育生活，提升人民群众幸福感、获得感。</t>
  </si>
  <si>
    <t>板栗树乡大辽村古道路整修</t>
  </si>
  <si>
    <t>芦沙坪至坳上道路维修</t>
  </si>
  <si>
    <t>整修后方便村民出行</t>
  </si>
  <si>
    <t>板栗树乡大辽村休闲旅游基础设施</t>
  </si>
  <si>
    <t>建设游步道、风雨桥。古道维修、花海、农家乐、民宿</t>
  </si>
  <si>
    <t>可增加全村民集体经济收益</t>
  </si>
  <si>
    <t>尧市镇桥冲村乡村建设健身运动新建项目</t>
  </si>
  <si>
    <t>村部篮球场、篮球架、健身器材</t>
  </si>
  <si>
    <t>受益523户1667人</t>
  </si>
  <si>
    <t>文昌阁西皮溪村休闲旅游示范区</t>
  </si>
  <si>
    <t>打造文昌阁乡休闲旅游示范区，依托西晃山优质生态资源，着力打造自然康养、特色水果、西晃山休闲旅游示范先行区。</t>
  </si>
  <si>
    <t>尧市镇马山潭村—基本公共服务—防洪堤工程（县水利局2022年项目）</t>
  </si>
  <si>
    <t>水利局</t>
  </si>
  <si>
    <t>修建防洪堤长400米</t>
  </si>
  <si>
    <t>受益贫困户34户135人</t>
  </si>
  <si>
    <t>堤防办</t>
  </si>
  <si>
    <t>太平溪流域综合治理2022年续建工程（县水利局项目）</t>
  </si>
  <si>
    <t>吕家坪镇太平溪村</t>
  </si>
  <si>
    <t>修建防洪堤长1000米</t>
  </si>
  <si>
    <t>受益贫困户22户62人</t>
  </si>
  <si>
    <t>兰里镇苍冲村基础设施-溪堤新建项目（县水利局2022项目）</t>
  </si>
  <si>
    <t>修建溪堤长2000米</t>
  </si>
  <si>
    <t>受益贫困户81户312人</t>
  </si>
  <si>
    <t>白泥江流域治理工程（县水利局2022项目）</t>
  </si>
  <si>
    <t>谭家寨乡楠木桥村、宋家湾村、弄里村</t>
  </si>
  <si>
    <t>修建防洪堤长9700米</t>
  </si>
  <si>
    <t>受益贫困户234户1078人</t>
  </si>
  <si>
    <t>尧市镇高洲坪村防洪堤工程（县水利局2022项目）</t>
  </si>
  <si>
    <t>修建防洪堤700米</t>
  </si>
  <si>
    <t>受益贫困户34户128人</t>
  </si>
  <si>
    <t>马山潭村-基础设施条件改善-防洪堤新建项目（县水利局2022项目）</t>
  </si>
  <si>
    <t>修建防洪堤3500米</t>
  </si>
  <si>
    <t>受益贫困户150户570人</t>
  </si>
  <si>
    <t>板栗树乡枣子喇村防洪堤工程（县水利局2022项目）</t>
  </si>
  <si>
    <t>修建防洪堤2000米</t>
  </si>
  <si>
    <t>受益贫困户25户82人</t>
  </si>
  <si>
    <t>板栗树乡板栗树村防洪堤工程（县水利局2022项目）</t>
  </si>
  <si>
    <t>板栗树乡板栗树村</t>
  </si>
  <si>
    <t>修建防洪堤5000米</t>
  </si>
  <si>
    <t>受益贫困户55户198人</t>
  </si>
  <si>
    <t>麻阳县新营溪小流域水土流失综合治理工程</t>
  </si>
  <si>
    <t>整修梯田91.75公顷，水土保持林496.46公顷，经果林91.75公顷，封禁治理1356.79公顷；其中蓄水池15座，沉沙池15座，排水沟2.47公里，截水沟1.91公里，生产道路4.29公里，机耕道4.82公里，其他工程18处，河道整治2.58公里。</t>
  </si>
  <si>
    <t>受益户623户，受益人口2293人。</t>
  </si>
  <si>
    <t>水土保持局</t>
  </si>
  <si>
    <t>抗旱应急水源（冬瓜冲水库）工程（2022年续建）</t>
  </si>
  <si>
    <t>新建管理用房、增设大坝观测设施及雨水情观测设</t>
  </si>
  <si>
    <t>完成小一型水库建设，涉及全县3个乡镇，满足常规3510亩农田灌溉，24375亩农田应急抗旱灌溉，满足常规13082人安全饮水，28035人抗旱应急安全饮水，其中贫困户564户，贫困人口3360人受益。</t>
  </si>
  <si>
    <t>建管中心</t>
  </si>
  <si>
    <t>大溪垅水库除险加固工程</t>
  </si>
  <si>
    <t>高村镇通灵溪村</t>
  </si>
  <si>
    <t>大坝加固，铺设六棱块，溢洪道衬砌加固，防汛公路硬化，新建管理用房。</t>
  </si>
  <si>
    <t>扶持贫困户11户贫困人口32人</t>
  </si>
  <si>
    <t xml:space="preserve">干洞水库除险加固工程（2022年新增） </t>
  </si>
  <si>
    <t>扶持贫困户15户贫困人口44人</t>
  </si>
  <si>
    <t>梓木冲水库除险加固工程（2022年新增）</t>
  </si>
  <si>
    <t>大坝加固防渗，新建排水棱体，新建管理用房。</t>
  </si>
  <si>
    <t>扶持贫困户13户贫困人口39人</t>
  </si>
  <si>
    <t>杨里冲水库除险加固工程（2022年新增）</t>
  </si>
  <si>
    <t>大坝加固防渗，新建排水棱体，防汛公路硬化，新建管理用房。</t>
  </si>
  <si>
    <t>扶持贫困户18户贫困人口41人</t>
  </si>
  <si>
    <t>尧市镇桥冲村深屋冲山塘维修工程</t>
  </si>
  <si>
    <t>最大坝高10.5m，坝轴线长45m；加固大坝及放水设施。</t>
  </si>
  <si>
    <t>改善117户351人的灌溉条件</t>
  </si>
  <si>
    <t>水利股</t>
  </si>
  <si>
    <t>尧市镇卜罗坪村溪堤维修工程</t>
  </si>
  <si>
    <t>二组溪堤维修共300m：三堤邱桥头200m长3.6m高；塘田100m长3.6m高。</t>
  </si>
  <si>
    <t>改善39户117人的灌溉条件</t>
  </si>
  <si>
    <t>锦和镇大湾村溪堤维修工程</t>
  </si>
  <si>
    <t>维修溪堤维修45m长3.6m高，新建人行桥1座。</t>
  </si>
  <si>
    <t>改善9户27人的灌溉条件</t>
  </si>
  <si>
    <t>板栗树乡中心完小供水保障项目</t>
  </si>
  <si>
    <t>板栗树武岩村</t>
  </si>
  <si>
    <t>新建50方水池1口。</t>
  </si>
  <si>
    <t>改善685户685人供水条件，实现集中供水，确保供水有保障。</t>
  </si>
  <si>
    <t>人饮办</t>
  </si>
  <si>
    <t>板栗树乡地亭溪村4组供水保障项目</t>
  </si>
  <si>
    <t>新建引水设施1处，铺设引水管网5.0km。</t>
  </si>
  <si>
    <t>改善38户108人供水条件，实现集中供水，确保供水有保障。</t>
  </si>
  <si>
    <t>大桥江乡杨柳坡村4组供水保障项目</t>
  </si>
  <si>
    <t>大桥江乡杨柳坡村</t>
  </si>
  <si>
    <t>4组大沙坪杨家院子新建引水设施1处,20方水池1口，铺设供配水管网10.4km，安装水表54块。</t>
  </si>
  <si>
    <t>改善54户219人供水条件，实现集中供水，确保供水有保障。</t>
  </si>
  <si>
    <t>高村镇土潭村供水保障项目</t>
  </si>
  <si>
    <t>12组邢家院子、火马坪院子新建提水设施2台套，50方水池1口，铺设供配水管网8km，安装水表228块。</t>
  </si>
  <si>
    <t>改善228户913人供水条件，实现集中供水，确保供水有保障。</t>
  </si>
  <si>
    <t>高村镇兴隆湾村5组田冲垅院子供水保障项目</t>
  </si>
  <si>
    <t>田冲垅院子铺设供配水管网1.5km。</t>
  </si>
  <si>
    <t>改善15户60人供水条件，实现集中供水，确保供水有保障。</t>
  </si>
  <si>
    <t>高村镇营盘村供水保障项目</t>
  </si>
  <si>
    <t>高村镇营盘村</t>
  </si>
  <si>
    <t>3-7组新建提水设施2台套，20-50方水池3口，铺设供配水管网15km，安装水表150块。</t>
  </si>
  <si>
    <t>改善150户600人供水条件，实现集中供水，确保供水有保障。</t>
  </si>
  <si>
    <t>郭公坪镇川岩坪村4、5、7组供水保障项目</t>
  </si>
  <si>
    <t>茶山、千层岩、三塘坳院子新建引水设施2处，10-50方水池2口，铺设供配水管网12km，安装水表81块。</t>
  </si>
  <si>
    <t>改善81户398人供水条件，实现集中供水，确保供水有保障。</t>
  </si>
  <si>
    <t>郭公坪镇江家溪村供水保障项目</t>
  </si>
  <si>
    <t>1-3、5-6、8-10组新建引水设施2处，100方水池2口，铺设供配水管网18km，安装水表300块。</t>
  </si>
  <si>
    <t>改善300户1200人供水条件，实现集中供水，确保供水有保障。</t>
  </si>
  <si>
    <t>郭公坪镇岩大门村供水保障项目</t>
  </si>
  <si>
    <t>新建引水设施2处,10-100方水池2口，铺设供配水管网13km，安装水表157块。</t>
  </si>
  <si>
    <t>改善157户524人供水条件，实现集中供水，确保供水有保障。</t>
  </si>
  <si>
    <t>和平溪水厂管网延伸工程</t>
  </si>
  <si>
    <t>2、6组（山家坡、上金溪），和平溪村1、4组（草基湾、亭子坡），珠宝寨村10、11组（三斗坪）铺设供配水管网15km。</t>
  </si>
  <si>
    <t>改善310户1244人供水条件，实现集中供水，确保供水有保障。</t>
  </si>
  <si>
    <t>黄桑水厂管网延伸工程</t>
  </si>
  <si>
    <t>黄桑乡大塘村、亲爱村</t>
  </si>
  <si>
    <t>新建增压设备1台套，铺设供配水管网22km。</t>
  </si>
  <si>
    <t>改善625户2337人供水条件，实现集中供水，确保供水有保障。</t>
  </si>
  <si>
    <t>黄桑乡岩湾村4-5、8组供水保障项目</t>
  </si>
  <si>
    <t>黄桑乡岩湾村</t>
  </si>
  <si>
    <t>细冲、三家冲、橘子坪院子新建提水设施3台套，10-50方水池3口，铺设供配水管网18km，安装水表120块。</t>
  </si>
  <si>
    <t>改善120户490人供水条件，实现集中供水，确保供水有保障。</t>
  </si>
  <si>
    <t>江口墟镇陈家湾村10组供水保障项目</t>
  </si>
  <si>
    <t>江口墟镇陈家湾村</t>
  </si>
  <si>
    <t>10组张家垅院子新建引水设施1处,20方水池1口，铺设供配水管网5.0km，安装水表20块。</t>
  </si>
  <si>
    <t>改善20户80人供水条件，实现集中供水，确保供水有保障。</t>
  </si>
  <si>
    <t>江口墟镇江口社区12组供水保障项目</t>
  </si>
  <si>
    <t>12组老寨溪院子新建引水设施1处,20方水池1口，铺设供配水管网5.0km，安装水表28块。</t>
  </si>
  <si>
    <t>改善28户115人供水条件，实现集中供水，确保供水有保障。</t>
  </si>
  <si>
    <t>江口墟水厂管网延伸工程（骆子村、公馆村8组官塘院子）</t>
  </si>
  <si>
    <t>江口墟镇骆子村、公馆村</t>
  </si>
  <si>
    <t>新建增压设备1台套，铺设供配水管网18km。</t>
  </si>
  <si>
    <t>改善350户1400人供水条件，实现集中供水，确保供水有保障。</t>
  </si>
  <si>
    <t>江口墟镇齐天坪村浪山溪供水保障项目</t>
  </si>
  <si>
    <t>江口墟镇齐天坪村</t>
  </si>
  <si>
    <t>（原浪山溪村）新建引水设施3处,20-100方水池3口，铺设供配水管网20km，安装水表165块。</t>
  </si>
  <si>
    <t>改善165户658人供水条件，实现集中供水，确保供水有保障。</t>
  </si>
  <si>
    <t>江口墟镇田家湾村供水保障项目</t>
  </si>
  <si>
    <t>新建引水设施3处，20-100方水池3口，铺设供配水管网15km，安装水表200块。</t>
  </si>
  <si>
    <t>改善200户800人供水条件，实现集中供水，确保供水有保障。</t>
  </si>
  <si>
    <t>江口墟镇牙溪村供水保障项目</t>
  </si>
  <si>
    <t>江口墟镇牙溪村</t>
  </si>
  <si>
    <t>新建引水设施2处，20-100方水池2口，铺设供配水管网15km，安装水表157块。</t>
  </si>
  <si>
    <t>改善157户630人供水条件，实现集中供水，确保供水有保障。</t>
  </si>
  <si>
    <t>江口墟镇羊合拢村2组供水保障项目</t>
  </si>
  <si>
    <t>2组桐木冲院子对老水井维修加固。</t>
  </si>
  <si>
    <t>改善90户300人供水条件，实现集中供水，确保供水有保障。</t>
  </si>
  <si>
    <t>黄连坡水厂管网延伸工程</t>
  </si>
  <si>
    <t>锦和镇黄家团、官庄、兰家坪和姚家庄村</t>
  </si>
  <si>
    <t>铺设主分支管道38.6km。</t>
  </si>
  <si>
    <t>改善1140户4573人供水条件，实现集中供水，确保供水有保障。</t>
  </si>
  <si>
    <t>县城自来水管网延伸工程（隆家堡方向）</t>
  </si>
  <si>
    <t>兰村乡兰村村（黄毛坡、胜利）、椒林村（大池）；隆家堡乡步云坪村（蛮溪）、木架洲、程禾溪、房家庄、黄溪村</t>
  </si>
  <si>
    <t>新建增压设备1台套，铺设供配水管网56km。</t>
  </si>
  <si>
    <t>改善1645户6958人供水条件，实现集中供水，确保供水有保障。</t>
  </si>
  <si>
    <t>兰村乡垅田村1组累子坡院子供水保障项目</t>
  </si>
  <si>
    <t>新建机井1口，100方水池1口，铺设供配水管网8km，安装水表75块。</t>
  </si>
  <si>
    <t>改善75户300人供水条件，实现集中供水，确保供水有保障。</t>
  </si>
  <si>
    <t>兰里镇高坪村8-9组供水保障项目</t>
  </si>
  <si>
    <t>新建提水设施2台套，30方水池2口，铺设供配水管网12km，安装水表60块。</t>
  </si>
  <si>
    <t>改善60户220人供水条件，实现集中供水，确保供水有保障。</t>
  </si>
  <si>
    <t>兰里镇黄岩溪村道通供水保障项目</t>
  </si>
  <si>
    <t>兰里镇黄岩溪村</t>
  </si>
  <si>
    <t>新建引水设施2处，提水设施2台套，20-100方水池4口，铺设供配水管网15km，安装水表124块。</t>
  </si>
  <si>
    <t>改善124户496人供水条件，实现集中供水，确保供水有保障。</t>
  </si>
  <si>
    <t>兰里水厂管网延伸工程（原黄岩溪村）</t>
  </si>
  <si>
    <t>铺设供配水管网15.0km。</t>
  </si>
  <si>
    <t>改善215户860人供水条件，实现集中供水，确保供水有保障。</t>
  </si>
  <si>
    <t>兰里镇兰生村供水保障项目</t>
  </si>
  <si>
    <t>兰里镇兰生村</t>
  </si>
  <si>
    <t>新建引水设施2处，提水设施2台套，20-100方水池4口，铺设供配水管网20km，安装水表255块。</t>
  </si>
  <si>
    <t>改善255户1020人供水条件，实现集中供水，确保供水有保障。</t>
  </si>
  <si>
    <t>兰里镇青山村麻子塘供水保障项目</t>
  </si>
  <si>
    <t>兰里镇青山村</t>
  </si>
  <si>
    <t>新建引水设施1处,30方水池1口，铺设供配水管网5.0km，安装水表32块。</t>
  </si>
  <si>
    <t>改善32户130人供水条件，实现集中供水，确保供水有保障。</t>
  </si>
  <si>
    <t>兰里镇塘里村供水保障项目</t>
  </si>
  <si>
    <t>兰里镇塘里村</t>
  </si>
  <si>
    <t>新建引水设施3处,20-50方水池3口，铺设供配水管网15km，安装水表290块。</t>
  </si>
  <si>
    <t>改善290户1192人供水条件，实现集中供水，确保供水有保障。</t>
  </si>
  <si>
    <t>黄桑水厂管网延伸工程（太平溪姚潭方向）</t>
  </si>
  <si>
    <t>吕家坪镇太平溪村、姚潭村</t>
  </si>
  <si>
    <t>铺设供配水管网15km。</t>
  </si>
  <si>
    <t>改善1115户4467人供水条件，实现集中供水，确保供水有保障。</t>
  </si>
  <si>
    <t>麻阳县规模水厂厂区新增避雷设施项目</t>
  </si>
  <si>
    <t>全县规模水厂所在地</t>
  </si>
  <si>
    <t>对黄桑水厂等15个日供水200吨以上的规模水厂厂区新增避雷设施</t>
  </si>
  <si>
    <t>改善4500户18000人供水条件，实现集中供水，确保供水有保障。</t>
  </si>
  <si>
    <t>舒家村乡红冬潭村10组供水保障项目</t>
  </si>
  <si>
    <t>新建机井1口，50方水池1口，铺设供配水管网8km，安装水表32块。</t>
  </si>
  <si>
    <t>改善32户104人供水条件，实现集中供水，确保供水有保障。</t>
  </si>
  <si>
    <t>锦和水厂管网延伸工程</t>
  </si>
  <si>
    <t>舒家村乡张公坡村、狮子湾村；江口墟镇石眼潭村</t>
  </si>
  <si>
    <t>改善1239户4956人供水条件，实现集中供水，确保供水有保障。</t>
  </si>
  <si>
    <t>谭家寨水厂管网延伸工程</t>
  </si>
  <si>
    <t>谭家寨乡梅场村</t>
  </si>
  <si>
    <t>铺设供配水管网20.0km。</t>
  </si>
  <si>
    <t>改善272户1357人供水条件，实现集中供水，确保供水有保障。</t>
  </si>
  <si>
    <t>谭家寨乡弄里村10组箭水坪院子供水保障项目</t>
  </si>
  <si>
    <t>新建引水设施1处,20方水池1口，铺设供配水管网2.0km。</t>
  </si>
  <si>
    <t>改善25户102人供水条件，实现集中供水，确保供水有保障。</t>
  </si>
  <si>
    <t>县城自来水管网延伸工程（岩门方向）</t>
  </si>
  <si>
    <t>岩门镇大路坳村、平原村1组牛公桥院子</t>
  </si>
  <si>
    <t>新建增压设备1台套，铺设供配水管网15km。</t>
  </si>
  <si>
    <t>改善655户2510人供水条件，实现集中供水，确保供水有保障。</t>
  </si>
  <si>
    <t>岩门镇玳瑁坡村供水保障项目</t>
  </si>
  <si>
    <t>新建提水设施5台套，20-100方水池5口，铺设供配水管网25km，安装水表647块。</t>
  </si>
  <si>
    <t>改善647户2111人供水条件，实现集中供水，确保供水有保障。</t>
  </si>
  <si>
    <t>岩门镇高公冲村供水保障项目</t>
  </si>
  <si>
    <t>新建提水设施2台套，20-100方水池2口，铺设供配水管网18km，安装水表406块。</t>
  </si>
  <si>
    <t>改善406户1362人供水条件，实现集中供水，确保供水有保障。</t>
  </si>
  <si>
    <t>岩门镇黄双冲村4-7组供水保障项目</t>
  </si>
  <si>
    <t>岩门镇黄双冲村</t>
  </si>
  <si>
    <t>新建提水设施4台套，20-100方水池4口，铺设供配水管网20km，安装水表195块。</t>
  </si>
  <si>
    <t>改善195户600人供水条件，实现集中供水，确保供水有保障。</t>
  </si>
  <si>
    <t>岩门镇双冲村供水保障项目</t>
  </si>
  <si>
    <t>岩门镇双冲村</t>
  </si>
  <si>
    <t>新建提水设施2台套，100方水池2口，铺设供配水管网25km，安装水表487块。</t>
  </si>
  <si>
    <t>改善487户1676人供水条件，实现集中供水，确保供水有保障。</t>
  </si>
  <si>
    <t>岩门镇新坪村供水工程</t>
  </si>
  <si>
    <t>铺设供配水管网20km。</t>
  </si>
  <si>
    <t>改善504户2495人供水条件，实现集中供水，确保供水有保障。</t>
  </si>
  <si>
    <t>岩门镇岩田坡村供水保障项目</t>
  </si>
  <si>
    <t>岩门镇岩田坡村</t>
  </si>
  <si>
    <t>新建提水设施2台套，20-100方水池2口，铺设供配水管网15km，安装水表335块。</t>
  </si>
  <si>
    <t>改善335户1096人供水条件，实现集中供水，确保供水有保障。</t>
  </si>
  <si>
    <t>尧市镇大王村供水保障项目</t>
  </si>
  <si>
    <t>新建引水设施2处，50-100方水池2口，铺设供配水管网15km，安装水表225块。</t>
  </si>
  <si>
    <t>改善225户796人供水条件，实现集中供水，确保供水有保障。</t>
  </si>
  <si>
    <t>尧市镇大酉村供水保障项目</t>
  </si>
  <si>
    <t>尧市镇大酉村</t>
  </si>
  <si>
    <t>新建引水设施3处，20-100方水池3口，铺设供配水管网15km，安装水表248块。</t>
  </si>
  <si>
    <t>改善248户930人供水条件，实现集中供水，确保供水有保障。</t>
  </si>
  <si>
    <t>尧市镇柑子坪村供水保障项目</t>
  </si>
  <si>
    <t>尧市镇柑子坪村</t>
  </si>
  <si>
    <t>2组桑树坪院子、4组新路塘院子新建引水设施2处，20-50方水池2口，铺设供配水管网10km，安装水表块。</t>
  </si>
  <si>
    <t>改善54户176人供水条件，实现集中供水，确保供水有保障。</t>
  </si>
  <si>
    <t>尧市镇黄坳村9组供水保障项目</t>
  </si>
  <si>
    <t>9组周公田院子新建引水设施1处,20方水池1口，铺设供配水管网5km，安装水表11块。</t>
  </si>
  <si>
    <t>改善11户45人供水条件，实现集中供水，确保供水有保障。</t>
  </si>
  <si>
    <t>板栗树乡板栗树村桐木坪供水工程</t>
  </si>
  <si>
    <t>更换三相抽水设备及线路</t>
  </si>
  <si>
    <t>改善34户140人供水条件，实现集中供水，确保供水有保障。</t>
  </si>
  <si>
    <t>板栗树乡冲天垅村2、4-5供水工程</t>
  </si>
  <si>
    <t>八家院子更换提水设备；4组冲天垅、5组小屋冲院子新建2.2km供水管网接大龙村水厂枫木坳 处。</t>
  </si>
  <si>
    <t>改善158户640人供水条件，实现集中供水，确保供水有保障。</t>
  </si>
  <si>
    <t>板栗树乡地亭溪村楠木底供水工程</t>
  </si>
  <si>
    <t>恢复挡水坝及取水池</t>
  </si>
  <si>
    <t>改善198户860人供水条件，实现集中供水，确保供水有保障。</t>
  </si>
  <si>
    <t>板栗树乡江溪村上兰家供水工程</t>
  </si>
  <si>
    <t>更换抽水机、水管维修</t>
  </si>
  <si>
    <t>改善24户103人供水条件，实现集中供水，确保供水有保障。</t>
  </si>
  <si>
    <t>大桥江乡西冲湾村2组供水保障项目</t>
  </si>
  <si>
    <t>大桥江乡西冲湾村</t>
  </si>
  <si>
    <t>铺设供配水管网2000m，安装水表5块。</t>
  </si>
  <si>
    <t>改善5户20人供水条件，实现集中供水，确保供水有保障。</t>
  </si>
  <si>
    <t>高村镇大比坳村火马坳供水工程提水设施维修改造项目</t>
  </si>
  <si>
    <t>高村镇大比坳村</t>
  </si>
  <si>
    <t>更换和维修2台提水设施</t>
  </si>
  <si>
    <t>改善163户652人供水条件，实现集中供水，确保供水有保障。</t>
  </si>
  <si>
    <t>高村镇竿子溪村1-2组机井维修改造项目</t>
  </si>
  <si>
    <t>高村镇杆子溪村</t>
  </si>
  <si>
    <t>1组深井工程更换三相深井泵1台套（包括钢丝绳和电缆线）；2组新建D200机井180m,配备二相深井泵1台套（包括钢丝绳和电缆线）；铺设1.6Mpaφ32PE管240m。</t>
  </si>
  <si>
    <t>改善112户420人供水条件，实现集中供水，确保供水有保障。</t>
  </si>
  <si>
    <t>高村镇栗坪水厂天井坑水源地引水管网损毁恢复工程</t>
  </si>
  <si>
    <t>高村镇仓屋村</t>
  </si>
  <si>
    <t>对破坏的150m管道进行更换</t>
  </si>
  <si>
    <t>改善520户2000人供水条件，实现集中供水，确保供水有保障。</t>
  </si>
  <si>
    <t>高村镇绿溪口村火岩脑院子供水工程</t>
  </si>
  <si>
    <t>高村镇绿溪口村</t>
  </si>
  <si>
    <t>对水池底部加高处理，解决无法排空的问题。</t>
  </si>
  <si>
    <t>改善25户100人供水条件，实现集中供水，确保供水有保障。</t>
  </si>
  <si>
    <t>郭公坪镇喇叭溪村3、4组供水保障项目</t>
  </si>
  <si>
    <t>郭公坪镇喇叭溪村</t>
  </si>
  <si>
    <t>喇叭溪村厂上院子新建饮水设施3处，10一50方水池3口，铺设供配12KM，安装水表100块。</t>
  </si>
  <si>
    <t>改善50户156人供水
条件实现集中供水，确保供水有保障</t>
  </si>
  <si>
    <t>郭公坪镇米沙村供水保障项目</t>
  </si>
  <si>
    <t>对水源地进行升级改造</t>
  </si>
  <si>
    <t>改善160户640人供水
条件实现集中供水，确保供水有保障</t>
  </si>
  <si>
    <t>郭公坪镇长寿谷村大坪院子供水工程</t>
  </si>
  <si>
    <t>新增引水管道1000m</t>
  </si>
  <si>
    <t>改善42户160人供水
条件实现集中供水，确保供水有保障</t>
  </si>
  <si>
    <t>锦和水厂管网延伸工程桐油坡院子公路改造损毁管网恢复工程</t>
  </si>
  <si>
    <t>维修岩拖公路施工损毁管道</t>
  </si>
  <si>
    <t>改善300户1233人供水条件，实现集中供水，确保供水有保障。</t>
  </si>
  <si>
    <t>兰村乡兰村村清水院子供水保障项目</t>
  </si>
  <si>
    <t>砌堡坎</t>
  </si>
  <si>
    <t>改善63户265人供水条件，实现集中供水，确保供水有保障。</t>
  </si>
  <si>
    <t>兰村乡岩山岔村一二组供水保障项目</t>
  </si>
  <si>
    <t>对已损坏的200m1.25Mpa90PE管进行更换</t>
  </si>
  <si>
    <t>改善58户242人供水条件，实现集中供水，确保供水有保障。</t>
  </si>
  <si>
    <t>隆家堡乡勾坳村1组供水工程维修改造项目</t>
  </si>
  <si>
    <t>对机电设备进行修改改造</t>
  </si>
  <si>
    <t>改善105户400人供水条件，实现集中供水，确保供水有保障。</t>
  </si>
  <si>
    <t>吕家坪镇姚潭村过河管道升级改造项目</t>
  </si>
  <si>
    <t>在锦江电站上游新增预埋供水管道</t>
  </si>
  <si>
    <t>改善510户2060人供水条件，实现集中供水，确保供水有保障。</t>
  </si>
  <si>
    <t>麻阳铜矿水厂机电设备及管网维修改造项目</t>
  </si>
  <si>
    <t>对增压泵进行维修；新增管道减压阀和更换已坏水表</t>
  </si>
  <si>
    <t>石羊哨乡李家村5组供水保障项目</t>
  </si>
  <si>
    <t>铺设管网2000米</t>
  </si>
  <si>
    <t>改善40户176人供水
条件，确保供水有保障</t>
  </si>
  <si>
    <t>石羊哨乡石羊哨村3组古井维修改造项目</t>
  </si>
  <si>
    <t>石羊哨乡石羊哨村</t>
  </si>
  <si>
    <t>石羊哨村3组古井加固维修</t>
  </si>
  <si>
    <t>改善192户583人供水条件，确保供水有保障</t>
  </si>
  <si>
    <t>石羊哨乡石羊哨村5-7组自来水入户管道升级改造项目</t>
  </si>
  <si>
    <t>对5-7组自来水入户管网进行更换</t>
  </si>
  <si>
    <t>改善77户197人供水条件，确保供水有保障</t>
  </si>
  <si>
    <t>石羊哨乡石羊哨水厂配备消毒设施项目</t>
  </si>
  <si>
    <t>配备消毒设施</t>
  </si>
  <si>
    <t>改善189户706人供水条件，确保供水有保障</t>
  </si>
  <si>
    <t>石羊哨乡松溪坪村古井维修改造项目</t>
  </si>
  <si>
    <t>维修村内3口古井</t>
  </si>
  <si>
    <t>改善376户1213人供水条件，确保供水有保障</t>
  </si>
  <si>
    <t>石羊哨乡谭公冲村谭公冲水厂水源地升级改造项目</t>
  </si>
  <si>
    <t>石羊哨乡谭公冲村</t>
  </si>
  <si>
    <t>修建5mx5m×2m水池</t>
  </si>
  <si>
    <t>改善324户1227人供水条件，确保供水有保障</t>
  </si>
  <si>
    <t>石羊哨乡通达林村通达林水厂水源地升级改造项目</t>
  </si>
  <si>
    <t>改善86户354人供水条件，确保供水有保障</t>
  </si>
  <si>
    <t>谭家寨水厂管网延伸项目（乌林溪村）</t>
  </si>
  <si>
    <t>谭家寨乡乌林溪村</t>
  </si>
  <si>
    <t>乌林溪村全覆盖，由五组接管到谭家寨街上，约长4000米（不包括入户管道）</t>
  </si>
  <si>
    <t>改善302户1080人供水条件，实现集中供水，确保供水有保障。</t>
  </si>
  <si>
    <t>尧市镇马山潭村供水保障项目</t>
  </si>
  <si>
    <t>五组犀牛脚新建引水设施1处，净化池、消毒池各一座，200方水池1口，铺设供配水管网20km，安装水表420块</t>
  </si>
  <si>
    <t>改善420户1725人供水条件，实现集中供水，确保供水有保障。</t>
  </si>
  <si>
    <t>尧市镇拖冲水厂升级改造项目</t>
  </si>
  <si>
    <t>更换110毫米×长6000米，2个150平米蓄水池，新建取水点大坝长15米×高2米×宽1米</t>
  </si>
  <si>
    <t>改善1250户5200人供水条件，确保供水有保障。</t>
  </si>
  <si>
    <t>和平溪乡大坡村桃树坪院子蓄水池项目</t>
  </si>
  <si>
    <r>
      <rPr>
        <sz val="10"/>
        <rFont val="宋体"/>
        <charset val="134"/>
        <scheme val="minor"/>
      </rPr>
      <t>新建50m</t>
    </r>
    <r>
      <rPr>
        <vertAlign val="superscript"/>
        <sz val="10"/>
        <rFont val="宋体"/>
        <charset val="134"/>
      </rPr>
      <t>3</t>
    </r>
    <r>
      <rPr>
        <sz val="10"/>
        <rFont val="宋体"/>
        <charset val="134"/>
        <scheme val="minor"/>
      </rPr>
      <t>蓄水池1口及进出水管网铺设</t>
    </r>
  </si>
  <si>
    <t>改善120户450人供水条件，确保供水有保障。</t>
  </si>
  <si>
    <t>2022年新增，人饮办</t>
  </si>
  <si>
    <t>兰村乡岩坳村桐木冲山塘维修加固工程</t>
  </si>
  <si>
    <t>岩坳村8组</t>
  </si>
  <si>
    <t>对山塘进行清淤和维修加固，涵卧管进行改造</t>
  </si>
  <si>
    <t>改善110户380人的灌溉条件</t>
  </si>
  <si>
    <t>水防中心</t>
  </si>
  <si>
    <t>公益性岗位就业项目</t>
  </si>
  <si>
    <t>人社局</t>
  </si>
  <si>
    <t>设置公益性岗位就业615个（人）</t>
  </si>
  <si>
    <t>帮助年纪偏大的脱贫劳动力实现就地就近就业，每个特岗一年10000元</t>
  </si>
  <si>
    <t>2022年危房改造项目</t>
  </si>
  <si>
    <t>住建局</t>
  </si>
  <si>
    <t>完成建档立卡贫困户危房改造新建或维修30户</t>
  </si>
  <si>
    <t>解决30户农村建档立卡贫困户住房新建或维修，使建档立卡贫困户居住环境得到明显提升</t>
  </si>
  <si>
    <t>道路硬化项目</t>
  </si>
  <si>
    <t>交通运输局</t>
  </si>
  <si>
    <t>杨岩公路改改建长10公里,宽6.5米</t>
  </si>
  <si>
    <t>方便群众生活生产出行11000人，每户年均增收0.15万元。</t>
  </si>
  <si>
    <t>公路体质改造项目</t>
  </si>
  <si>
    <t>一至五组道路改扩建长2.5公里,宽4.5米</t>
  </si>
  <si>
    <t>方便群众生活生产出行150户，700人，每户年均增收0.15万元。</t>
  </si>
  <si>
    <t>岩门口至七、八组通组公路改扩建长2.5公里,宽4.5米</t>
  </si>
  <si>
    <t>方便群众生活生产出行150户，2000人，每户年均增收0.15万元。</t>
  </si>
  <si>
    <t>公路安防项目</t>
  </si>
  <si>
    <t>道路安装钢护栏12.916公里</t>
  </si>
  <si>
    <t>方便群众生活生产安全出行2293人。</t>
  </si>
  <si>
    <t>四组产业园长2公里，宽3.5米道路硬化</t>
  </si>
  <si>
    <t>方便群众生活生产出行1000多人。</t>
  </si>
  <si>
    <t>三组1.6公里，宽4.5米道路硬化</t>
  </si>
  <si>
    <t>方便群众生活生产出行32户，238人。</t>
  </si>
  <si>
    <t>黄桑乡大塘村</t>
  </si>
  <si>
    <t>三组至住所村入村长3.5公里，宽4.5米道路硬化</t>
  </si>
  <si>
    <t>方便群众生活生产出行324户，1066人。</t>
  </si>
  <si>
    <t>高村镇大塘村</t>
  </si>
  <si>
    <t>三组至四组长4公里道路硬化</t>
  </si>
  <si>
    <t>方便群众生活生产出行392户，956人。</t>
  </si>
  <si>
    <t>三、四、七组猕猴桃产业园长共计3公里，宽4.5米道路硬化</t>
  </si>
  <si>
    <t>方便群众生活生产出行145人。</t>
  </si>
  <si>
    <t>八组连村组长2公里，宽4.5米道路硬化</t>
  </si>
  <si>
    <t>八组组道长2公里，宽4.5米</t>
  </si>
  <si>
    <t>方便群众生活生产出行75户，200多人。</t>
  </si>
  <si>
    <t>一、四、九组组道长2公里，宽3.5米</t>
  </si>
  <si>
    <t>方便群众生活生产出行175户，625人。</t>
  </si>
  <si>
    <t>桥梁新建项目</t>
  </si>
  <si>
    <t>新建四孔跨马山潭村六组滑石江溪大桥，全长100米（引桥20米，主桥80米），桥面宽6米</t>
  </si>
  <si>
    <t>方便群众生活生产出行208户，1023人。</t>
  </si>
  <si>
    <t>高村镇中寨村</t>
  </si>
  <si>
    <t>关鸡冲至凤灵山长1.1公里，宽4.5米道路硬化</t>
  </si>
  <si>
    <t>方便群众生活生产出行180户，612人。</t>
  </si>
  <si>
    <t>道路维修项目</t>
  </si>
  <si>
    <t>尧市社区至锦和交界道路维修长7公里，宽4.5米</t>
  </si>
  <si>
    <t>方便群众生活生产出行安全64户，320人。</t>
  </si>
  <si>
    <t>组道护栏安装项目</t>
  </si>
  <si>
    <t>五、六组组道护栏安装长1000米</t>
  </si>
  <si>
    <t>方便群众生活生产出行安全125户，800人。</t>
  </si>
  <si>
    <t>5、4组石砚冲桥桥梁新建9米长，4.5米宽</t>
  </si>
  <si>
    <t>方便群众生活生产出行安全70户，430人。</t>
  </si>
  <si>
    <t>1组黄家桥梁新建10米长，4.5米宽</t>
  </si>
  <si>
    <t>方便群众生活生产出行安全70户，256人。</t>
  </si>
  <si>
    <t>大酉村1、2、10组岩湾塘桥梁新建10米长，4.5米宽</t>
  </si>
  <si>
    <t>方便群众生活生产出行安全295户，925人。</t>
  </si>
  <si>
    <t>六组2.4公里长道路硬化</t>
  </si>
  <si>
    <t>方便群众生活生产出行安全21户，98人。</t>
  </si>
  <si>
    <t>二组长3公里，宽3.5米道路硬化</t>
  </si>
  <si>
    <t>方便群众生活生产出行安全55户，210人。</t>
  </si>
  <si>
    <t>六组长2公里，宽3.5米道路硬化</t>
  </si>
  <si>
    <t>方便群众生活生产出行安全620户，2045人。</t>
  </si>
  <si>
    <t>1、4、9组长2公里，宽3.5米道路硬化</t>
  </si>
  <si>
    <t>方便群众生活生产出行安全175户，780人。</t>
  </si>
  <si>
    <t>五组长3.5公里，宽3.5米道路硬化</t>
  </si>
  <si>
    <t>方便群众生活生产出行安全75户，312人。</t>
  </si>
  <si>
    <t>六组长4公里，宽3.5米道路硬化</t>
  </si>
  <si>
    <t>方便群众生活生产出行安全53户，208人。</t>
  </si>
  <si>
    <t>四组长2公里，宽3.5米道路硬化</t>
  </si>
  <si>
    <t>方便群众生活生产出行安全55户，225人。</t>
  </si>
  <si>
    <t>三组长1.5公里，宽3.5米道路硬化</t>
  </si>
  <si>
    <t>方便群众生活生产出行安全55户，203人。</t>
  </si>
  <si>
    <t>七至八组原道路提质
改造总长3公里</t>
  </si>
  <si>
    <t>方便群众生活生产出行安全82户，352人。</t>
  </si>
  <si>
    <t>8组蛇皮山新建桥梁跨度12米，桥身30米</t>
  </si>
  <si>
    <t>七里冲至文昌阁长3公里，宽3.5米道路硬化</t>
  </si>
  <si>
    <t>方便群众生活生产出行安全269户，1196人。</t>
  </si>
  <si>
    <t>桥梁改建项目</t>
  </si>
  <si>
    <t>下畈桥高3米，长12米，宽1.2米桥梁改造扩建</t>
  </si>
  <si>
    <t>方便群众生活生产出行安全64户，270人。</t>
  </si>
  <si>
    <t>5、6组（桥冲）长30米×4.5米宽桥梁改建</t>
  </si>
  <si>
    <t>8组（坛子碑）长20米×4.5米宽桥梁改建</t>
  </si>
  <si>
    <t>方便群众生活生产出行安全62户，208人。</t>
  </si>
  <si>
    <t>7组长2000米公路护栏安装</t>
  </si>
  <si>
    <t>方便群众生活生产出行安全51户，133人。</t>
  </si>
  <si>
    <t>十组长2000米，宽1.5米道路扩建</t>
  </si>
  <si>
    <t>方便群众生活生产出行安全25户，96人。</t>
  </si>
  <si>
    <t>2、5、6组组到和生产便道，道路硬化长4公里，宽4.5米</t>
  </si>
  <si>
    <t>方便群众生活生产出行302户，1326人。</t>
  </si>
  <si>
    <t>14组至贵州界长3000米道路硬化</t>
  </si>
  <si>
    <t>方便群众生活生产出行安全522户，2117人。</t>
  </si>
  <si>
    <t>十组组道至田畈院子跨溪桥</t>
  </si>
  <si>
    <t>一组西冲湾至尧市社区禾梨坳道路硬化</t>
  </si>
  <si>
    <t>1组至羊水冲2.5公里道路硬化</t>
  </si>
  <si>
    <t>方便群众生活生产出行安全68户，270人。</t>
  </si>
  <si>
    <t>1组新建停车场</t>
  </si>
  <si>
    <t>1组至5组道路扩宽</t>
  </si>
  <si>
    <t>方便群众生活生产出行安全75户，305人。</t>
  </si>
  <si>
    <t>5组新建道路硬化</t>
  </si>
  <si>
    <t>2组新建道路硬化</t>
  </si>
  <si>
    <t>方便群众生活生产出行安全82户，380人。</t>
  </si>
  <si>
    <t>2组道路硬化</t>
  </si>
  <si>
    <t>4组至马背扭3公里</t>
  </si>
  <si>
    <t>方便群众生活生产出行安全66户，330人。</t>
  </si>
  <si>
    <t>8组至枣子喇村茶坪3公里</t>
  </si>
  <si>
    <t>方便群众生活生产出行安全52户，196人。</t>
  </si>
  <si>
    <t>新塘至王坡4公里公里新挖</t>
  </si>
  <si>
    <t>板喇至马板坳2.5公里</t>
  </si>
  <si>
    <t>方便群众生活生产出行安全115户，460人。</t>
  </si>
  <si>
    <t>公路安全防护栏安装项目</t>
  </si>
  <si>
    <t>2、3、5组公路安全护栏建设，约1500米。</t>
  </si>
  <si>
    <t>方便群众生活生产出行安全135户，645人。</t>
  </si>
  <si>
    <t>2组至凤凰县塘冲村公路硬化，约6000米。</t>
  </si>
  <si>
    <t>方便群众生活生产出行安全52户，238人。</t>
  </si>
  <si>
    <t>公路提质改造项目</t>
  </si>
  <si>
    <t>4组至凤凰县茅边冲村公路提质改造，路面扩建1米，总长度约2500米。</t>
  </si>
  <si>
    <t>方便群众生活生产出行安全82户，343人。</t>
  </si>
  <si>
    <t>板栗树乡冲天垅村4组至凤凰县茅边冲村公路安全护栏安装，总长约2500米。</t>
  </si>
  <si>
    <t>2组停车场建设长15米，宽10米。</t>
  </si>
  <si>
    <t>3组生产便道建设，宽3.5米，长1000米。</t>
  </si>
  <si>
    <t>方便群众生活生产出行安全30户，153人。</t>
  </si>
  <si>
    <t>枫木坨公路新建堡坎长50米，高2米。</t>
  </si>
  <si>
    <t>方便群众生活生产出行安全118户，498人。</t>
  </si>
  <si>
    <t>凹田到二子湾道路硬化全长2公里</t>
  </si>
  <si>
    <t>方便群众生活生产出行安全118户，499人。</t>
  </si>
  <si>
    <t>先坳道岩板坳道路新建全长1.7公里</t>
  </si>
  <si>
    <t>方便群众生活生产出行安全70户，265人。</t>
  </si>
  <si>
    <t>屋连冲到棉花冲道路硬化全长3.5公里</t>
  </si>
  <si>
    <t>窝屎湾到狗连冲道路全长3.8公里</t>
  </si>
  <si>
    <t>安塘坡新建道路全长1.5公里</t>
  </si>
  <si>
    <t>狗连冲到凉本冲新建道路全长1.5公里</t>
  </si>
  <si>
    <t>狗连冲道路硬化全长5公里</t>
  </si>
  <si>
    <t>方便群众生活生产出行安全97户，346人。</t>
  </si>
  <si>
    <t>茶里冲至茶里山塘新修道路全长3公里</t>
  </si>
  <si>
    <t>铲子坪至狗连冲新建桥梁全长30米</t>
  </si>
  <si>
    <t>塘路坡至称坨垴道路硬化全长2公里</t>
  </si>
  <si>
    <t>方便群众生活生产出行安全73户，343人。</t>
  </si>
  <si>
    <t>坳上至里木冲道路硬化全长2.5公里</t>
  </si>
  <si>
    <t>桃树冲至山姜冲新建道路全长2公里</t>
  </si>
  <si>
    <t>板栗树乡大辽村凉子上至黄鸭林道路全长1公里</t>
  </si>
  <si>
    <t>道路硬化全长300米</t>
  </si>
  <si>
    <t>村早子垴至水库至枞树先道路硬化全长2公里</t>
  </si>
  <si>
    <t>凉子上至涵儿冲道路硬化全长2.5公里公里</t>
  </si>
  <si>
    <t>屋后面至安堂垅道路硬化全长3.5公里</t>
  </si>
  <si>
    <t>方便群众生活生产出行安全209户，836人。</t>
  </si>
  <si>
    <t>坳上至扬市坳新修及硬化道路全长4.5千米</t>
  </si>
  <si>
    <t>方便群众生活生产出行安全88户，360人。</t>
  </si>
  <si>
    <t>大路现道路新修及硬化500米</t>
  </si>
  <si>
    <t>1、2、3、组至黄拉通，4组到新塘公路新建12000米。</t>
  </si>
  <si>
    <t>公路护栏安装项目</t>
  </si>
  <si>
    <t>5、7组安装安全护栏2500米</t>
  </si>
  <si>
    <t>方便群众生活生产出行安全102户，144人。</t>
  </si>
  <si>
    <t>5组至登云寨、6组至林场、地亭溪村供水项目水源地公路硬化7000米</t>
  </si>
  <si>
    <t>方便群众生活生产出行安全120户，486人。</t>
  </si>
  <si>
    <t>板栗树乡武岩村</t>
  </si>
  <si>
    <t>武岩村一组大马坡长3公里、宽5米、厚0.2米路面扩建及硬化</t>
  </si>
  <si>
    <t>方便群众生活生产出行安全75户，260人。</t>
  </si>
  <si>
    <t>武岩村三组长2公里、宽5米、厚0.2米路面扩建及硬化、增加汇车道</t>
  </si>
  <si>
    <t>方便群众生活生产出行安全108户，350人。</t>
  </si>
  <si>
    <t>七组禾梨冲水库到大龙林家冲长3公里、宽5米、厚0.2米</t>
  </si>
  <si>
    <t>方便群众生活生产出行安全112户，365人。</t>
  </si>
  <si>
    <t>八组长15米、高4米、宽6米桥梁改建</t>
  </si>
  <si>
    <t>方便群众生活生产出行安全315户，1780人。</t>
  </si>
  <si>
    <t>八组长2公里、宽5米、厚0.2米路面扩建及硬化</t>
  </si>
  <si>
    <t>方便群众生活生产出行安全80户，302人。</t>
  </si>
  <si>
    <t>三组至凤凰公路6公里硬化</t>
  </si>
  <si>
    <t>方便群众生活生产出行安全250户，1052人。</t>
  </si>
  <si>
    <t>开通盐井村段家垴至菜吉坡的通达公路新挖</t>
  </si>
  <si>
    <t>方便群众生活生产出行安全312户，1122人。</t>
  </si>
  <si>
    <t>盐井村四组产业园一公里道路进行硬化</t>
  </si>
  <si>
    <t>盐井村段家垴至武岩村麻林坪6公里公路进行硬化</t>
  </si>
  <si>
    <t>5组至9组通组道路长2公里，宽4.5米道路硬化</t>
  </si>
  <si>
    <t>方便群众生活生产出行安全105户，420人。</t>
  </si>
  <si>
    <t>5个组入户路长20公里，宽2米新建，硬化</t>
  </si>
  <si>
    <t>方便群众生活生产出行安全312户，971人。</t>
  </si>
  <si>
    <t>冲里到江谷溪，长2公里新建，硬化</t>
  </si>
  <si>
    <t>方便群众生活生产出行安全201户，406人。</t>
  </si>
  <si>
    <t>10组陈家垅到张家冲长3公里新建，硬化</t>
  </si>
  <si>
    <t>方便群众生活生产出行安全84户，342人。</t>
  </si>
  <si>
    <t>6组到爬湾1.2公里新建，硬化</t>
  </si>
  <si>
    <t>方便群众生活生产出行安全201户，46人。</t>
  </si>
  <si>
    <t>6组刚刚坳田到冲里0.5公里新建，硬化</t>
  </si>
  <si>
    <t>7组长江家经老冲垅到黄坡介，长3公里，宽4.5米，新建，硬化</t>
  </si>
  <si>
    <t>方便群众生活生产出行安全112户，35人。</t>
  </si>
  <si>
    <t>7组正华家到背后介，长3公里，宽4.5米，新建，硬化</t>
  </si>
  <si>
    <t>8组相达家到大冲垅，长5公里，宽4.5米，新建，硬化</t>
  </si>
  <si>
    <t>方便群众生活生产出行安全220户，54人。</t>
  </si>
  <si>
    <t>7组长春家到红芽林，长3公里，宽4.5米，新建，硬化</t>
  </si>
  <si>
    <t>8组相达家到羊利冲，长3公里，宽4.5米，新建，硬化</t>
  </si>
  <si>
    <t>9组振宣家到羊利冲，长3公里，宽4.5米，新建，硬化</t>
  </si>
  <si>
    <t>方便群众生活生产出行安全110户，30人。</t>
  </si>
  <si>
    <t>9组易强老家到勾机坡，长4公里，宽4.5米，新建，硬化</t>
  </si>
  <si>
    <t>杨家坡到谭家寨，长3公里，宽4.5米，新建，硬化</t>
  </si>
  <si>
    <t>方便群众生活生产出行安全500户，100人。</t>
  </si>
  <si>
    <t>杨家坡道路扩建，长1公里，宽4.5米，扩建。</t>
  </si>
  <si>
    <t>管山到孝伍家，长1公里，宽4.5米，新建，硬化</t>
  </si>
  <si>
    <t>方便群众生活生产出行安全135户，250人。</t>
  </si>
  <si>
    <t>富田湾新建桥梁一座长8米，宽5米</t>
  </si>
  <si>
    <t>方便群众生活生产出行安全74户，285人。</t>
  </si>
  <si>
    <t>4组新建桥梁一座长50米，宽5米</t>
  </si>
  <si>
    <t>方便群众生活生产出行安全33户，150人。</t>
  </si>
  <si>
    <t>1-11组主干道护栏安装</t>
  </si>
  <si>
    <t>方便群众生活生产出行安全408户，1820人。</t>
  </si>
  <si>
    <t>公路硬化30公里，宽4.5米</t>
  </si>
  <si>
    <t>方便群众生活生产出行安全388户，1659人。</t>
  </si>
  <si>
    <t>7、8组800米，宽4米组道路硬化</t>
  </si>
  <si>
    <t>方便群众生活生产出行安全130户，359人。</t>
  </si>
  <si>
    <t>生产便道长1500米，宽3.5米道路硬化</t>
  </si>
  <si>
    <t>方便群众生活生产出行安全82户，272人。</t>
  </si>
  <si>
    <t>主干道长20公里，宽6米道路硬化</t>
  </si>
  <si>
    <t>方便群众生活生产出行安全130户，450人。</t>
  </si>
  <si>
    <t>通往辰溪县大水田乡土桥村长3公里、宽4.5米道路硬化</t>
  </si>
  <si>
    <t>方便群众生活生产出行安全1400户，5000人。</t>
  </si>
  <si>
    <t>产业园长6公里，宽4.5米道路硬化</t>
  </si>
  <si>
    <t>方便群众生活生产出行安全1112户，4792人。</t>
  </si>
  <si>
    <t>本村连接大塘、桃花村长3500m,宽4.5m道路硬化</t>
  </si>
  <si>
    <t>方便群众生活生产出行安全800户，3500人。</t>
  </si>
  <si>
    <t>六组生产便道长800m,宽4.5m道路硬化</t>
  </si>
  <si>
    <t>方便群众生活生产出行安全39户，161人。</t>
  </si>
  <si>
    <t>村级扶贫产业园，长1400m,宽4.5m道路硬化</t>
  </si>
  <si>
    <t>方便群众生活生产出行安全391户，1579人。</t>
  </si>
  <si>
    <t>全村范围内村级道路维修加固项目</t>
  </si>
  <si>
    <t>道路维修加固项目</t>
  </si>
  <si>
    <t>一二期安置点路段堡坎长13m,高3m道路维修加固</t>
  </si>
  <si>
    <t>村部停车场堡坎长20m,高3m道路维修加固</t>
  </si>
  <si>
    <t>三斗田黄呈杰屋下堡坎长35m,高10m道路维修加固</t>
  </si>
  <si>
    <t>九组白虎山至七组产业园长2000m，4.5m</t>
  </si>
  <si>
    <t>方便群众生活生产出行安全56户，245人。</t>
  </si>
  <si>
    <t>长7000米道路防护栏安装</t>
  </si>
  <si>
    <t>方便群众生活生产出行安全361户，1455人。</t>
  </si>
  <si>
    <t>和平溪乡和平溪村</t>
  </si>
  <si>
    <t>6组顶脑上至杉木湾长500米道路防护栏安装</t>
  </si>
  <si>
    <t>方便群众生活生产出行安全80户，260人。</t>
  </si>
  <si>
    <t>1组至花园村村长1800米，宽4.5米道路硬化</t>
  </si>
  <si>
    <t>方便群众生活生产出行安全221户，800人。</t>
  </si>
  <si>
    <t>1组杨贺岭至曾令全家长1公里，宽5.5米道路硬化</t>
  </si>
  <si>
    <t>方便群众生活生产出行安全187户，577人。</t>
  </si>
  <si>
    <t>1组至和平溪小学马路长1.5公里道路防护栏安装</t>
  </si>
  <si>
    <t>4组至村部长600米*宽4.2米道路硬化</t>
  </si>
  <si>
    <t>方便群众生活生产出行安全35户，90人。</t>
  </si>
  <si>
    <t>二组祖山潭滚水坝及人饮机房路段道路硬化长1.2公里，宽4.5米；过滚水坝长35米，宽4.5米及双边堡坎</t>
  </si>
  <si>
    <t>方便群众生活生产出行安全536户，2158人。</t>
  </si>
  <si>
    <t>1.2.9.10组10公里道路防护栏安装</t>
  </si>
  <si>
    <t>方便群众生活生产出行安全207户，836人。</t>
  </si>
  <si>
    <t>9.10组长5公里道路硬化</t>
  </si>
  <si>
    <t>方便群众生活生产出行125户，488人。</t>
  </si>
  <si>
    <t>黄土坡二组至三组道路硬化2.5公里</t>
  </si>
  <si>
    <t>方便群众生活生产出行200户，385人。</t>
  </si>
  <si>
    <t>六组产业园2公里长道路硬化</t>
  </si>
  <si>
    <t>方便群众生活生产出行安全120户，468人。</t>
  </si>
  <si>
    <t>二至五组通组道路，长1.5公里，宽3.5米</t>
  </si>
  <si>
    <t>方便群众生活生产出行102户，526人。</t>
  </si>
  <si>
    <t>校车路段，修护栏长2公里</t>
  </si>
  <si>
    <t>30`</t>
  </si>
  <si>
    <t>方便群众生活生产出行安全12户，43人。</t>
  </si>
  <si>
    <t>一组组道长500米，宽4.5米道路硬化</t>
  </si>
  <si>
    <t>方便群众生活生产出行81户，330人。</t>
  </si>
  <si>
    <t>一组组道长400米，宽4.5米道路硬化</t>
  </si>
  <si>
    <t>方便群众生活生产出行51户，213人。</t>
  </si>
  <si>
    <t>长400米，宽4.5米道路硬化</t>
  </si>
  <si>
    <t>方便群众生活生产出行 21户，103人。</t>
  </si>
  <si>
    <t>长2公路，宽4.5米道路硬化</t>
  </si>
  <si>
    <t>方便群众生活生产出行40户，175人。</t>
  </si>
  <si>
    <t>1公路，宽4.5米道路硬化</t>
  </si>
  <si>
    <t>方便群众生活生产出行30户，155人。</t>
  </si>
  <si>
    <t>长200米，宽4.5米道路硬化</t>
  </si>
  <si>
    <t>方便群众生活生产出行42户，175人。</t>
  </si>
  <si>
    <t>六、七组组道长500米，宽4.5米道路硬化</t>
  </si>
  <si>
    <t>方便群众生活生产出行52户，178人。</t>
  </si>
  <si>
    <t>长1公里，宽9米，村主干道道路硬化</t>
  </si>
  <si>
    <t>方便群众生活生产出行448户，2068人。</t>
  </si>
  <si>
    <t>1、6组满山坳至烂田冲新建长1200米、宽4米道路硬化</t>
  </si>
  <si>
    <t>方便群众生活生产出行60户，260人。</t>
  </si>
  <si>
    <t>1、6组拉塘坳至李家冲新建长4000米、宽4米道路硬化</t>
  </si>
  <si>
    <t>4、5组车头园至破冲口新建长3000米、宽4米道路硬化</t>
  </si>
  <si>
    <t>方便群众生活生产出行50户，210人。</t>
  </si>
  <si>
    <t>4、5组真木湾至大园脑全长1200米、宽4米道路硬化</t>
  </si>
  <si>
    <t>11组寨家坳至敬坡脑全长1000米宽4米高0.2米的道路硬化</t>
  </si>
  <si>
    <t>方便群众生活生产出行60户，210人。</t>
  </si>
  <si>
    <t>11组阴山田至深田纽上全长1500米，宽4米道路硬化</t>
  </si>
  <si>
    <t>11组拉阴山田至胡泥冲长3000米，宽4米道路硬化</t>
  </si>
  <si>
    <t>12组凉亭坡至双季冲全长4000米，宽4米道路硬化</t>
  </si>
  <si>
    <t>方便群众生活生产出行56户，207人。</t>
  </si>
  <si>
    <t>13组门镇玳瑁坡村坳不铁至烂泥坑全长1500米，宽4米道路硬化</t>
  </si>
  <si>
    <t>方便群众生活生产出行40户，120人。</t>
  </si>
  <si>
    <t>12组油麻坳至老是冲全长1500米，宽4米高道路硬化</t>
  </si>
  <si>
    <t>14组岩落园至香边坳全长1500米，宽4米道路硬化</t>
  </si>
  <si>
    <t>方便群众生活生产出行30户，98人。</t>
  </si>
  <si>
    <t>9组桐木湾至胡瓜冲全长2000米、宽4米道路硬化</t>
  </si>
  <si>
    <t>方便群众生活生产出行56户，210人。</t>
  </si>
  <si>
    <t>7组杨家冲至拉洞溪全长4000米，宽4米道路硬化</t>
  </si>
  <si>
    <t>方便群众生活生产出行65户，240人。</t>
  </si>
  <si>
    <t>8组产业园至沙坳仄、和家湾全长3000米，宽4米道路硬化</t>
  </si>
  <si>
    <t>方便群众生活生产出行100户，400人。</t>
  </si>
  <si>
    <t>满家至黄双冲村三组道路提质扩建2公里（3000平米）</t>
  </si>
  <si>
    <t>方便群众生活生产出行468户，1706人。</t>
  </si>
  <si>
    <t>4组黄狗连坡（细柳冲至大路坳）产业园长600米，宽4米道路硬化</t>
  </si>
  <si>
    <t>方便群众生活生产出行98户，368人。</t>
  </si>
  <si>
    <t>3组尾坳上至板栗弯产业园长1500米，宽4米道路硬化</t>
  </si>
  <si>
    <t>方便群众生活生产出行128户，390人。</t>
  </si>
  <si>
    <t>村道路面硬化3公里</t>
  </si>
  <si>
    <t>方便群众生活生产出行386户，1346人。</t>
  </si>
  <si>
    <t>一、二、三、四、五、六组产业路硬化13.2公里</t>
  </si>
  <si>
    <t>五组新修倒车场及硬化400平方</t>
  </si>
  <si>
    <t>方便群众生活生产出行75户，265人。</t>
  </si>
  <si>
    <t>平原村三、四、五组道路硬化全长1200米，宽3.5m</t>
  </si>
  <si>
    <t>方便群众生活生产出行280户，1400人。</t>
  </si>
  <si>
    <t>平原村二、三、四组新建道路全长1000米，宽5m</t>
  </si>
  <si>
    <t>方便群众生活生产出行200户，1000人。</t>
  </si>
  <si>
    <t>平原村四组溪边到田达田全长1000米，宽3.5m道路硬化工程</t>
  </si>
  <si>
    <t>方便群众生活生产出行120户，2000人。</t>
  </si>
  <si>
    <t>天王庙桥（原葛根厂）桥梁1座，桥长50m，宽5m拆除改建工程</t>
  </si>
  <si>
    <t>方便群众生活生产出行400户，2000人。</t>
  </si>
  <si>
    <t>道路硬化全长1800米，宽4.0m</t>
  </si>
  <si>
    <t>方便群众生活生产出行1003户，3075人。</t>
  </si>
  <si>
    <t>平原村七、八组道路硬化全长1500米，宽4.0m</t>
  </si>
  <si>
    <t>方便群众生活生产出行230户，980人。</t>
  </si>
  <si>
    <t>5组道路硬化长2000米，宽3.5米道路硬化</t>
  </si>
  <si>
    <t>方便群众生活生产出行80户，320人。</t>
  </si>
  <si>
    <t>四组新建桥梁40米长，4米宽</t>
  </si>
  <si>
    <t>方便群众生活生产出行40户，220人。</t>
  </si>
  <si>
    <t>三组新建长1000米沿溪路</t>
  </si>
  <si>
    <t>五组新建30米长，宽4米跨溪桥</t>
  </si>
  <si>
    <t>方便群众生活生产出行80户，350人。</t>
  </si>
  <si>
    <t>渠道坝产业3公里长道路硬化</t>
  </si>
  <si>
    <t>方便群众生活生产出行35户，102人。</t>
  </si>
  <si>
    <t>蛮天坳到209国道3公里长道路硬化</t>
  </si>
  <si>
    <t>岩田坡村一、二、三、七组长10000米，宽4米道路硬化</t>
  </si>
  <si>
    <t>七组停车场长30米，宽20米新建及硬化</t>
  </si>
  <si>
    <t>方便群众生活生产出行15户，40人。</t>
  </si>
  <si>
    <t>岩门镇毛冲村</t>
  </si>
  <si>
    <t>二组到谭家寨停止坪村，全长约3公里道路硬化</t>
  </si>
  <si>
    <t>方便群众生活生产出行72户，312人。</t>
  </si>
  <si>
    <t>五组到岩门镇双冲村，全长约3公里道路硬化</t>
  </si>
  <si>
    <t>方便群众生活生产出行58户，280人。</t>
  </si>
  <si>
    <t>三组到谭家寨停止坪村，全长约3公里道路硬化</t>
  </si>
  <si>
    <t>方便群众生活生产出行68户，300人。</t>
  </si>
  <si>
    <t>六组到岩门镇白泥田村，全长约4公里道路硬化</t>
  </si>
  <si>
    <t>方便群众生活生产出行62户，268人。</t>
  </si>
  <si>
    <t>二组到隆家堡乡王坡村5组，全长约2公里道路硬化</t>
  </si>
  <si>
    <t>全村产业路，全长约20公里</t>
  </si>
  <si>
    <t>方便群众生活生产出行418户，1495人。</t>
  </si>
  <si>
    <t>二组至玳瑁坡村阴山田长3000米、.5米、涵洞7个道路硬化</t>
  </si>
  <si>
    <t>方便群众生活生产出行120户，480人。</t>
  </si>
  <si>
    <t>二组至一组通组长15米，宽5米，跨度10米道路硬化</t>
  </si>
  <si>
    <t>方便群众生活生产出行84户，252人。</t>
  </si>
  <si>
    <t>二组老村部旁高8米，宽5米，跨度20米新建桥梁</t>
  </si>
  <si>
    <t>方便群众生活生产出行92户，360人。</t>
  </si>
  <si>
    <t>三组至五组通组公路长1000米、.5米、涵洞7个道路硬化</t>
  </si>
  <si>
    <t>三组至五组通组公路长2500米、3.5米、涵洞8个道路硬化</t>
  </si>
  <si>
    <t>一组召九坳至岩万田长2200米、.5米、涵洞7个道路硬化</t>
  </si>
  <si>
    <t>方便群众生活生产出行70户，295人。</t>
  </si>
  <si>
    <t>一组秃坳仄至付芽湾长1000米、.5米、涵洞7个道路硬化</t>
  </si>
  <si>
    <t>方便群众生活生产出行90户，325人。</t>
  </si>
  <si>
    <t>二组塘冲水库至塘坳长1500米、宽5米、涵洞7个道路硬化</t>
  </si>
  <si>
    <t>方便群众生活生产出行97户，346人。</t>
  </si>
  <si>
    <t>二组八里冲至四组长2000米、宽5米、涵洞12个道路硬化</t>
  </si>
  <si>
    <t>方便群众生活生产出行102户，375人。</t>
  </si>
  <si>
    <t>五组山顶坡长1500米、宽5米、涵洞8个道路硬化</t>
  </si>
  <si>
    <t>方便群众生活生产出行70户，291人。</t>
  </si>
  <si>
    <t>四组至大不寨长2000米、4.5米、涵洞9个道路硬化</t>
  </si>
  <si>
    <t>方便群众生活生产出行80户，285人。</t>
  </si>
  <si>
    <t>四组深田冲长2000米、宽5米、涵洞12个道路硬化</t>
  </si>
  <si>
    <t>方便群众生活生产出行85户，317人。</t>
  </si>
  <si>
    <t>四组仄普长长1000米、宽5米、涵洞7个道路硬化</t>
  </si>
  <si>
    <t>1.2.3.组仄老湾长2公里，宽3.5米道路硬化</t>
  </si>
  <si>
    <t>方便群众生活生产出行160户，568人。</t>
  </si>
  <si>
    <t>1.2.3.组马路冲长2公里，宽3.5米道路硬化</t>
  </si>
  <si>
    <t>方便群众生活生产出行158户，358人。</t>
  </si>
  <si>
    <t>6.7.8.9.组马脚坳长3公里，宽3.5米道路硬化</t>
  </si>
  <si>
    <t>方便群众生活生产出行120户，785人。</t>
  </si>
  <si>
    <t>6.7.8.9.10组长3公里，宽3.5米塘池坳道路硬化</t>
  </si>
  <si>
    <t>方便群众生活生产出行256户，950人。</t>
  </si>
  <si>
    <t>.7.8.9.10组扬里井长4公里，宽3.5米道路硬化</t>
  </si>
  <si>
    <t>方便群众生活生产出行280户，960人。</t>
  </si>
  <si>
    <t>1.2.3.组太湾盖λ园道长3公里，宽3.5米道路硬化</t>
  </si>
  <si>
    <t>方便群众生活生产出行120户，600人。</t>
  </si>
  <si>
    <t>6.7.8.9.组长3公里，宽3.5米产业路畜牧场道路硬化</t>
  </si>
  <si>
    <t>方便群众生活生产出行150户，680人。</t>
  </si>
  <si>
    <t>8.9.11组村组台仄冲入园路长2公里，宽3.5米道路硬化</t>
  </si>
  <si>
    <t>方便群众生活生产出行70户，500人。</t>
  </si>
  <si>
    <t>高村镇漫水社区</t>
  </si>
  <si>
    <t>磨刀岩片2000米村道扩宽、硬化，200米道路路面维修</t>
  </si>
  <si>
    <t>方便群众生活生产出行240户，890人。</t>
  </si>
  <si>
    <t>十五组、十六组3000米村道扩宽、硬化，200米道路路面维修</t>
  </si>
  <si>
    <t>方便群众生活生产出行98户，480人。</t>
  </si>
  <si>
    <t>主干道全长大约2公里道路硬化</t>
  </si>
  <si>
    <t>方便群众生活生产出行372户，1275人。</t>
  </si>
  <si>
    <t>二组祖山潭滚水坝及人饮机房路段长1.2公里道路硬化</t>
  </si>
  <si>
    <t>方便群众生活生产出行536户，2158人。</t>
  </si>
  <si>
    <t>火马坪14组、15组村主干道堡坎总长约15米</t>
  </si>
  <si>
    <t>方便群众生活生产出行210户，816人。</t>
  </si>
  <si>
    <t>老屋场组倒车场堡坎总长约35米，高4米</t>
  </si>
  <si>
    <t>方便群众生活生产出行48户，178人。</t>
  </si>
  <si>
    <t>岩屋冲至大祥段堡坎总长约35米道路硬化</t>
  </si>
  <si>
    <t>方便群众生活生产出行62户，257人。</t>
  </si>
  <si>
    <t>火马坪村片14、15组断头路至清水垅道路硬化</t>
  </si>
  <si>
    <t>方便群众生活生产出行210户，842人。</t>
  </si>
  <si>
    <t>当风坳村主干道堡坎3处总长约45米，高5米</t>
  </si>
  <si>
    <t>方便群众生活生产出行525户，2268人。</t>
  </si>
  <si>
    <t>火马坪村片至竿子溪村联村长约3公里道路硬化</t>
  </si>
  <si>
    <t>方便群众生活生产出行621户，2268人。</t>
  </si>
  <si>
    <t>十组新建产业园长2100米，宽4米道路硬化</t>
  </si>
  <si>
    <t>方便群众生活生产出行70户，224人。</t>
  </si>
  <si>
    <t>四组产业园长4800米，宽4米道路硬化</t>
  </si>
  <si>
    <t>方便群众生活生产出行160户，470人。</t>
  </si>
  <si>
    <t>道路改造项目</t>
  </si>
  <si>
    <t>高村至板栗树公路</t>
  </si>
  <si>
    <t>改善交通出行条件，3410户，12000人</t>
  </si>
  <si>
    <t>道路扩建项目</t>
  </si>
  <si>
    <t>兴隆湾村双岔口道路加宽硬化1公里</t>
  </si>
  <si>
    <t>改善交通出行条件，115户，456人</t>
  </si>
  <si>
    <t>林区公路建设</t>
  </si>
  <si>
    <t>林业局</t>
  </si>
  <si>
    <t>长2000米，宽4.5米 六组至辰溪县永安庄村</t>
  </si>
  <si>
    <t>改善89户，339人贫困人口林业生产条件</t>
  </si>
  <si>
    <t>长4500米，宽4.5米 通溪村5、6、7、10组</t>
  </si>
  <si>
    <t>改善18户，54人贫困人口林业生产条件</t>
  </si>
  <si>
    <t>长2000米，宽4.5米 毛坪村二型水库</t>
  </si>
  <si>
    <t>改善103户，342人贫困人口林业生产条件</t>
  </si>
  <si>
    <t>长3000米，宽4.5米 金溪村二、三、四、五组</t>
  </si>
  <si>
    <t>改善65户，206人贫困人口林业生产条件</t>
  </si>
  <si>
    <t>长3500米，宽4.5米 马王坡林场至仙人桥雷打井</t>
  </si>
  <si>
    <t>改善93户，385人贫困人口林业生产条件</t>
  </si>
  <si>
    <t>长4500米，宽5米 大溪村1、2、3组</t>
  </si>
  <si>
    <t>改善64户，239人贫困人口林业生产条件</t>
  </si>
  <si>
    <t>长5000米，宽5米 大溪村栗田</t>
  </si>
  <si>
    <t>长3000米，宽4.5米 公鸭湾至大坡脑</t>
  </si>
  <si>
    <t>改善30户，120人贫困人口林业生产条件</t>
  </si>
  <si>
    <t>长3000米，宽4.5米 牛栏山至星打冲</t>
  </si>
  <si>
    <t>改善40户，160人贫困人口林业生产条件</t>
  </si>
  <si>
    <t>长3000米，宽4.5米 长坡山12组</t>
  </si>
  <si>
    <t>改善28户，117人贫困人口林业生产条件</t>
  </si>
  <si>
    <t>长3000米，宽4.5米 长坡山10组</t>
  </si>
  <si>
    <t>改善35户，126人贫困人口林业生产条件</t>
  </si>
  <si>
    <t xml:space="preserve">长3000米，宽4.5米 长坡山1组 </t>
  </si>
  <si>
    <t>改善18户，89人贫困人口林业生产条件</t>
  </si>
  <si>
    <t xml:space="preserve"> 长3000米，宽4.5米长 坡山3组</t>
  </si>
  <si>
    <t>改善33户，173人贫困人口林业生产条件</t>
  </si>
  <si>
    <t>长3000米，宽4.5米 长坡山5组</t>
  </si>
  <si>
    <t>改善23户，110人贫困人口林业生产条件</t>
  </si>
  <si>
    <t>长2000米，宽4.5米 长坡山6组</t>
  </si>
  <si>
    <t>改善18户，90人贫困人口林业生产条件</t>
  </si>
  <si>
    <t>长4000米，宽4.5米 长坡山2组</t>
  </si>
  <si>
    <t>改善23户，116人贫困人口林业生产条件</t>
  </si>
  <si>
    <t>长3000米，宽4.5米 长坡山7组</t>
  </si>
  <si>
    <t>改善15户，80人贫困人口林业生产条件</t>
  </si>
  <si>
    <t>长3000米，宽4.5米 长坡山8组</t>
  </si>
  <si>
    <t>改善20户，90人贫困人口林业生产条件</t>
  </si>
  <si>
    <t>长3000米，宽4.5米 长坡山9组</t>
  </si>
  <si>
    <t>改善14户，54人贫困人口林业生产条件</t>
  </si>
  <si>
    <t>长5000米，宽4米 报木坪、团山</t>
  </si>
  <si>
    <t>改善102户，371人贫困人口林业生产条件</t>
  </si>
  <si>
    <t>江口墟镇公馆村</t>
  </si>
  <si>
    <t>长4500米，宽4.5米 公馆村7组</t>
  </si>
  <si>
    <t>改善12户，65人贫困人口林业生产条件</t>
  </si>
  <si>
    <t>长2500米，宽4.5米 公馆村9组</t>
  </si>
  <si>
    <t>改善15户，62人贫困人口林业生产条件</t>
  </si>
  <si>
    <t>长4800米，宽4.5米 公馆村10、11、13组</t>
  </si>
  <si>
    <t>改善30户，131人贫困人口林业生产条件</t>
  </si>
  <si>
    <t>长1500米，宽4.5米 公馆村13组</t>
  </si>
  <si>
    <t>改善9户40人贫困人口林业生产条件</t>
  </si>
  <si>
    <t>长5000米，宽4.5米 红冬潭1-5组</t>
  </si>
  <si>
    <t>改善73户，291人贫困人口林业生产条件</t>
  </si>
  <si>
    <t>长5000米，宽4.5米 红冬潭6-10组</t>
  </si>
  <si>
    <t>改善94户，324人贫困人口林业生产条件</t>
  </si>
  <si>
    <t>舒家村乡张公坡</t>
  </si>
  <si>
    <t>长1000米，宽4.5米 张公坡村8组</t>
  </si>
  <si>
    <t>改善33户，114人贫困人口林业生产条件</t>
  </si>
  <si>
    <t>长2000米，宽4.5米 张公坡村7组</t>
  </si>
  <si>
    <t>长2000米，宽4.5米 张公坡村9组</t>
  </si>
  <si>
    <t>改善22户，102人贫困人口林业生产条件</t>
  </si>
  <si>
    <t>长3000米，宽4.5米 狮子湾村7组</t>
  </si>
  <si>
    <t>改善20户，65人贫困人口林业生产条件</t>
  </si>
  <si>
    <t>长3100米，宽4.5米 狮子湾村9组</t>
  </si>
  <si>
    <t>改善30户，117人贫困人口林业生产条件</t>
  </si>
  <si>
    <t>长3000米，宽4.5米 狮子湾村11组</t>
  </si>
  <si>
    <t>改善32户，150人贫困人口林业生产条件</t>
  </si>
  <si>
    <t>长3000米，宽4.5米 舒家村12、13组</t>
  </si>
  <si>
    <t>改善168户，712人贫困人口林业生产条件</t>
  </si>
  <si>
    <t xml:space="preserve">长2500米，宽4.5米 舒家村12、13组 </t>
  </si>
  <si>
    <t>改善126户，679人贫困人口林业生产条件</t>
  </si>
  <si>
    <t>长5000米，宽4.5米 舒家村2、3组</t>
  </si>
  <si>
    <t>改善109户，712人贫困人口林业生产条件</t>
  </si>
  <si>
    <t>长8000米，宽6米 青山村2、3、6</t>
  </si>
  <si>
    <t>改善72户，271人贫困人口林业生产条件</t>
  </si>
  <si>
    <t>长8000米，宽6米 塘里村5-10组</t>
  </si>
  <si>
    <t>改善217户，759人贫困人口林业生产条件</t>
  </si>
  <si>
    <t>长3500米，宽4.5米 大路坳3、4、6组</t>
  </si>
  <si>
    <t>改善16户，63人贫困人口林业生产条件</t>
  </si>
  <si>
    <t>锦和镇官庄村</t>
  </si>
  <si>
    <t>长4000米，宽4.5米 官庄村1、2组</t>
  </si>
  <si>
    <t>改善42户，150人贫困人口林业生产条件</t>
  </si>
  <si>
    <t>锦和镇黄家团村</t>
  </si>
  <si>
    <t>长5000米，宽4米 黄家团村2、3组</t>
  </si>
  <si>
    <t>改善34户，104人贫困人口林业生产条件</t>
  </si>
  <si>
    <t>舒家村乡丁家村</t>
  </si>
  <si>
    <t>长5000米，宽4米 车颈垅-习家湾</t>
  </si>
  <si>
    <t>改善60户，220人贫困人口林业生产条件</t>
  </si>
  <si>
    <t>长3000米，宽4米 桥冲坡-六家宜</t>
  </si>
  <si>
    <t>改善45户，132人贫困人口林业生产条件</t>
  </si>
  <si>
    <t>长5000米，宽4米 岩板坡至达连子</t>
  </si>
  <si>
    <t>长3000米，宽4.5米 张家冲</t>
  </si>
  <si>
    <t>改善45户，160人贫困人口林业生产条件</t>
  </si>
  <si>
    <t>长4000米，宽4.5米 李家村三组通脑上</t>
  </si>
  <si>
    <t>改善60户，200人贫困人口林业生产条件</t>
  </si>
  <si>
    <t>长4000米，宽4.5米 空石溪村2组</t>
  </si>
  <si>
    <t>改善50户，213人贫困人口林业生产条件</t>
  </si>
  <si>
    <t>改善79户，346人贫困人口林业生产条件</t>
  </si>
  <si>
    <t>长2000米，宽5.5米 岩湾村5组</t>
  </si>
  <si>
    <t>改善6户，24人贫困人口林业生产条件</t>
  </si>
  <si>
    <t>长2500米，宽5米 黄溪村1、2、3、8组</t>
  </si>
  <si>
    <t>长5000米，宽5米 张公坡村7、8、10、11组</t>
  </si>
  <si>
    <t>改善56户，237人贫困人口林业生产条件</t>
  </si>
  <si>
    <t>长2500米，宽4.5米 张公坡1-2组</t>
  </si>
  <si>
    <t>改善33户，102人贫困人口林业生产条件</t>
  </si>
  <si>
    <t>长5500米，宽4.5米 张公坡10-11组</t>
  </si>
  <si>
    <t>改善31户，92人贫困人口林业生产条件</t>
  </si>
  <si>
    <t>长8000米，宽4.5米 12组冷木冲</t>
  </si>
  <si>
    <t>改善57户，218人贫困人口林业生产条件</t>
  </si>
  <si>
    <t>大桥江乡豪侠坪村</t>
  </si>
  <si>
    <t>长5000米，宽4.5米 豪侠坪1-6组</t>
  </si>
  <si>
    <t>改善116户，457人贫困人口林业生产条件</t>
  </si>
  <si>
    <t>长6000米，宽4米 石垅溪村10、15组</t>
  </si>
  <si>
    <t>改善78户，340人贫困人口林业生产条件</t>
  </si>
  <si>
    <t>长7000米，宽4米 石垅溪村3、4组</t>
  </si>
  <si>
    <t>改善55户，220人贫困人口林业生产条件</t>
  </si>
  <si>
    <t>长3000米，宽4米 石垅溪村1、2组</t>
  </si>
  <si>
    <t>改善65户，270人贫困人口林业生产条件</t>
  </si>
  <si>
    <t>大桥江乡大桥江村</t>
  </si>
  <si>
    <t>长4000米，宽4.5米 1、6、7、8组林山</t>
  </si>
  <si>
    <t>改善235户，1035人贫困人口林业生产条件</t>
  </si>
  <si>
    <t>长2500米，宽4.5米 杨柳坡村7-10组</t>
  </si>
  <si>
    <t>改善93户，390人贫困人口林业生产条件</t>
  </si>
  <si>
    <t>长3000米，宽4.5米 杨柳坡村2、8组</t>
  </si>
  <si>
    <t>改善67户，258人贫困人口林业生产条件</t>
  </si>
  <si>
    <t>长3000米，宽4.5米 杨柳坡村12-13组</t>
  </si>
  <si>
    <t>改善64户，289人贫困人口林业生产条件</t>
  </si>
  <si>
    <t>长2000米，宽4.5米 杨柳坡村2、5、11组</t>
  </si>
  <si>
    <t>改善75户，301人贫困人口林业生产条件</t>
  </si>
  <si>
    <t>长2000米，宽4.5米 杨柳坡村12-13组</t>
  </si>
  <si>
    <t>改善73户，300人贫困人口林业生产条件</t>
  </si>
  <si>
    <t>长1000米，宽4.5米 三组羊脚田</t>
  </si>
  <si>
    <t>改善21户，82人贫困人口林业生产条件</t>
  </si>
  <si>
    <t>锦和镇姚家庄村</t>
  </si>
  <si>
    <t>长3500米，宽4.5米 姚家庄1、2、6组</t>
  </si>
  <si>
    <t>改善19户，92人贫困人口林业生产条件</t>
  </si>
  <si>
    <t>长3500米，宽4.5米 姚家庄1-4组</t>
  </si>
  <si>
    <t>改善34户，130人贫困人口林业生产条件</t>
  </si>
  <si>
    <t>长2000米，宽4.5米 划船垅林道</t>
  </si>
  <si>
    <t>改善12户，46人贫困人口林业生产条件</t>
  </si>
  <si>
    <t>长2000米，宽4.5米 河湾村4组</t>
  </si>
  <si>
    <t>改善11户，40人贫困人口林业生产条件</t>
  </si>
  <si>
    <t>锦和镇官村村</t>
  </si>
  <si>
    <t>长10000米，宽4.5米 盘垅坡林场</t>
  </si>
  <si>
    <t>改善60户，211人贫困人口林业生产条件</t>
  </si>
  <si>
    <t>长5000米，宽4.5米 长岭坑林场</t>
  </si>
  <si>
    <t>长2500米，宽4.5米 界脑上至大方冲</t>
  </si>
  <si>
    <t>改善17户，65人贫困人口林业生产条件</t>
  </si>
  <si>
    <t>长15000米，宽6米 轻土村1-16组</t>
  </si>
  <si>
    <t>改善129户，465人贫困人口林业生产条件</t>
  </si>
  <si>
    <t>长2000米，宽4.5米 长潭村2-5组</t>
  </si>
  <si>
    <t>改善31户，105人贫困人口林业生产条件</t>
  </si>
  <si>
    <t>锦和镇楠村村</t>
  </si>
  <si>
    <t>长2000米，宽4.5米 4组蚂蟥垅</t>
  </si>
  <si>
    <t>改善12户，56人贫困人口林业生产条件</t>
  </si>
  <si>
    <t>长1500米，宽4.5米 楠村村6组</t>
  </si>
  <si>
    <t>改善18户，81人贫困人口林业生产条件</t>
  </si>
  <si>
    <t>长7000米，宽4.5米 十八岩村2组</t>
  </si>
  <si>
    <t>改善15户，71人贫困人口林业生产条件</t>
  </si>
  <si>
    <t>长6000米，宽4.5米 十八岩村3组</t>
  </si>
  <si>
    <t>改善16户，74人贫困人口林业生产条件</t>
  </si>
  <si>
    <t>长9600米，宽4.5米 东街社区3-13组</t>
  </si>
  <si>
    <t>改善66户，226人贫困人口林业生产条件</t>
  </si>
  <si>
    <t>锦和镇西街社区</t>
  </si>
  <si>
    <t>长6500米，宽4.5米 西街社区8-9组</t>
  </si>
  <si>
    <t>改善62户，213人贫困人口林业生产条件</t>
  </si>
  <si>
    <t>长2000米，宽5米 狗连冲至凉本冲</t>
  </si>
  <si>
    <t>改善15户，64人贫困人口林业生产条件</t>
  </si>
  <si>
    <t>长3000米，宽5米 芦沙坪至涵耳冲</t>
  </si>
  <si>
    <t>改善18户，78人贫困人口林业生产条件</t>
  </si>
  <si>
    <t>长3000米，宽5米 牙溪村1组</t>
  </si>
  <si>
    <t>改善47户，186人贫困人口林业生产条件</t>
  </si>
  <si>
    <t>长7000米，宽4.5米 公馆村8组</t>
  </si>
  <si>
    <t>改善7户，35人贫困人口林业生产条件</t>
  </si>
  <si>
    <t>长3000米，宽5米 雷家冲-楠木溪</t>
  </si>
  <si>
    <t>改善41户，153人贫困人口林业生产条件</t>
  </si>
  <si>
    <t>郭公坪镇报木山村</t>
  </si>
  <si>
    <t>长3000米，宽5米 大院子至唐弯脑</t>
  </si>
  <si>
    <t>改善124户，456人贫困人口林业生产条件</t>
  </si>
  <si>
    <t>黄桑乡湖池村</t>
  </si>
  <si>
    <t>长5000米，宽5米 岩子喇至岩门冲</t>
  </si>
  <si>
    <t>改善89户，365人贫困人口林业生产条件</t>
  </si>
  <si>
    <t>长5000米，宽5 米双察口至断姜山</t>
  </si>
  <si>
    <t>改善62户，251人贫困人口林业生产条件</t>
  </si>
  <si>
    <t>长1500米，宽4.5米 新场村10组</t>
  </si>
  <si>
    <t>改善217户，432人贫困人口林业生产条件</t>
  </si>
  <si>
    <t>长3000米，宽4.5米 新场村9组</t>
  </si>
  <si>
    <t>改善147户，352人贫困人口林业生产条件</t>
  </si>
  <si>
    <t>长4500米，宽4.5米 新场村9组</t>
  </si>
  <si>
    <t>改善168户，565人贫困人口林业生产条件</t>
  </si>
  <si>
    <t>长3500米，宽4.5米 新场村1、2、3组</t>
  </si>
  <si>
    <t>长3500米，宽4.6米 新场村1、2、4组</t>
  </si>
  <si>
    <t>改善168户，566人贫困人口林业生产条件</t>
  </si>
  <si>
    <t>长3000米，宽4.5米 新场村8组</t>
  </si>
  <si>
    <t>改善227户，452人贫困人口林业生产条件</t>
  </si>
  <si>
    <t>长5500米，宽4.5米 新场村1-5组</t>
  </si>
  <si>
    <t>改善258户，685人贫困人口林业生产条件</t>
  </si>
  <si>
    <t>长3000米，宽4.5米 新场村1-3组</t>
  </si>
  <si>
    <t>长5000米，宽4.5米 新场村1-7组</t>
  </si>
  <si>
    <t>改善268户，786人贫困人口林业生产条件</t>
  </si>
  <si>
    <t>长3000米，宽4.5米 新场村10-13组</t>
  </si>
  <si>
    <t>改善110户，363人贫困人口林业生产条件</t>
  </si>
  <si>
    <t>长8000米，宽4.5米 楠木村7组</t>
  </si>
  <si>
    <t>改善17户，63人贫困人口林业生产条件</t>
  </si>
  <si>
    <t>长4000米，宽4.5米 楠木村6组</t>
  </si>
  <si>
    <t>改善9户，63人贫困人口林业生产条件</t>
  </si>
  <si>
    <t>长3000米，宽4.5米 楠木村5组</t>
  </si>
  <si>
    <t>改善8户，30人贫困人口林业生产条件</t>
  </si>
  <si>
    <t>长3000米，宽4.5米 楠木村4组</t>
  </si>
  <si>
    <t>改善12户，40人贫困人口林业生产条件</t>
  </si>
  <si>
    <t>长3000米，宽4.5米 楠木村3组</t>
  </si>
  <si>
    <t>改善11户，35人贫困人口林业生产条件</t>
  </si>
  <si>
    <t>长2000米，宽4.5米 黄双冲村5组</t>
  </si>
  <si>
    <t>改善35户，92人贫困人口林业生产条件</t>
  </si>
  <si>
    <t xml:space="preserve">长5000米，宽5米 长潭坳至大坡坳 </t>
  </si>
  <si>
    <t>改善106户，386人贫困人口林业生产条件</t>
  </si>
  <si>
    <t>长3000米，宽4米 大坡坳至五方糖</t>
  </si>
  <si>
    <t>长4000米，宽6米 象鼻子至安塘垅</t>
  </si>
  <si>
    <t>改善30户，126人贫困人口林业生产条件</t>
  </si>
  <si>
    <t>长1500米，宽4米 八桥湾至土地坡</t>
  </si>
  <si>
    <t>改善72户，280人贫困人口林业生产条件</t>
  </si>
  <si>
    <t>长3000米，宽4米 曹家溪至倒塘</t>
  </si>
  <si>
    <t>改善70户，382人贫困人口林业生产条件</t>
  </si>
  <si>
    <t>郭公坪镇杜庄村</t>
  </si>
  <si>
    <t xml:space="preserve"> 长7000米，宽5米 洞泥冲至南水域源头</t>
  </si>
  <si>
    <t>改善87户，319人贫困人口林业生产条件</t>
  </si>
  <si>
    <t>长2000米、宽4.5米 枣子喇村1组</t>
  </si>
  <si>
    <t>改善贫困人口65户252人的生活条件</t>
  </si>
  <si>
    <t>长8000米、宽4.5米 枣子喇村4组</t>
  </si>
  <si>
    <t>改善贫困人口31户115人的生产就业条件</t>
  </si>
  <si>
    <t>长5000米、宽4.5米 枣子喇村5组</t>
  </si>
  <si>
    <t>改善贫困人口65户205人的生产就业条件</t>
  </si>
  <si>
    <t>长2000米、宽4.5米 枣子喇村8、9组</t>
  </si>
  <si>
    <t>长1200米、宽4.5米 枣子喇村10、11组</t>
  </si>
  <si>
    <t>改善贫困人口58户205人的生产就业条件</t>
  </si>
  <si>
    <t>长2000米、宽4.5米 枣子喇村12组</t>
  </si>
  <si>
    <t>改善贫困人口27户95人的生产就业条件</t>
  </si>
  <si>
    <t>长3000米、宽4.5米 枣子喇村10、11组</t>
  </si>
  <si>
    <t>长2000米、宽4.5米 枣子喇村7组</t>
  </si>
  <si>
    <t>改善贫困人口28户92人的生产就业条件</t>
  </si>
  <si>
    <t>长2000米，宽3.5米 卜罗坪村7组</t>
  </si>
  <si>
    <t>改善贫困人口352户1480人的生产就业条件</t>
  </si>
  <si>
    <t>长2000米，宽3.5米 大王村二组木耳湾</t>
  </si>
  <si>
    <t>改善贫困人口10户36人的生产就业条件</t>
  </si>
  <si>
    <t>长2000米，宽3.5米 大王村五组老屋</t>
  </si>
  <si>
    <t>改善贫困人口15户53人的生产就业条件</t>
  </si>
  <si>
    <t>长2000米，宽3.5米 大王村二组</t>
  </si>
  <si>
    <t>改善贫困人口40户300人的生产就业条件</t>
  </si>
  <si>
    <t>长2000米，宽3.5米 大王村八组</t>
  </si>
  <si>
    <t>改善贫困人口27户108人的生产就业条件</t>
  </si>
  <si>
    <t>长3公里，宽4.5米 高洲坪村六组</t>
  </si>
  <si>
    <t>改善贫困人口54户203人的生产就业条件</t>
  </si>
  <si>
    <t>长3000米，宽4.5米 桥冲村5、6组（东山坑）</t>
  </si>
  <si>
    <t>改善贫困人口84户249人的生产就业条件</t>
  </si>
  <si>
    <t>长2000米，宽4.5米 桥冲村7组（郭家垅）</t>
  </si>
  <si>
    <t>改善贫困人口51户133人的生产就业条件</t>
  </si>
  <si>
    <t>长3000米，宽4.5米 桥冲村9、12组（莫家冲）</t>
  </si>
  <si>
    <t>改善贫困人口64户198人的生产就业条件</t>
  </si>
  <si>
    <t>长3000米，宽4.5米 桥冲村1组（大湾）</t>
  </si>
  <si>
    <t>改善贫困人口55户188人的生产就业条件</t>
  </si>
  <si>
    <t>长1500米，宽4.5米 桥冲村2、7组（黄茅坪）</t>
  </si>
  <si>
    <t>改善贫困人口98户304人的生产就业条件</t>
  </si>
  <si>
    <t>尧市镇现合村</t>
  </si>
  <si>
    <t>长10000米，宽4.5米 现合村1组、3组、4组</t>
  </si>
  <si>
    <t>改善贫困人口227户936人的生产就业条件</t>
  </si>
  <si>
    <t>长2000米，宽4.5米 小江村</t>
  </si>
  <si>
    <t>改善贫困人口513户1810人的生产就业条件</t>
  </si>
  <si>
    <t>和平溪大溪村</t>
  </si>
  <si>
    <t>长3500米，宽3.5米 大溪村</t>
  </si>
  <si>
    <t>改善贫困人口157户568人的生产就业条件</t>
  </si>
  <si>
    <t>长3000米，宽5米  隆家堡村4组</t>
  </si>
  <si>
    <t>改善贫困人口462户1848人的生产就业条件</t>
  </si>
  <si>
    <t>长1000米，宽5米 隆家堡村</t>
  </si>
  <si>
    <t>改善贫困人口284户944人的生产就业条件</t>
  </si>
  <si>
    <t>长4800米，宽4.5米 拖冲社区青山道</t>
  </si>
  <si>
    <t>改善贫困人口583户3117人的生产就业条件</t>
  </si>
  <si>
    <t>长7000米，宽4.5米 冲天垅村4组林场</t>
  </si>
  <si>
    <t>改善贫困人口282户1343人的生产就业条件</t>
  </si>
  <si>
    <t>长3000米，宽4.5米 冲天垅村5组紫木冲</t>
  </si>
  <si>
    <t>改善贫困人口138户658人的生产就业条件</t>
  </si>
  <si>
    <t xml:space="preserve">长25000米，宽4.5米 喇叭溪村1、2组  </t>
  </si>
  <si>
    <t>改善贫困人口80户310人的生产就业条件</t>
  </si>
  <si>
    <t>长5000米，宽5米 杜庄村</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</si>
</sst>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00_ "/>
  </numFmts>
  <fonts count="43">
    <font>
      <sz val="12"/>
      <name val="宋体"/>
      <charset val="134"/>
    </font>
    <font>
      <sz val="11"/>
      <name val="宋体"/>
      <charset val="134"/>
      <scheme val="minor"/>
    </font>
    <font>
      <sz val="10"/>
      <name val="宋体"/>
      <charset val="134"/>
    </font>
    <font>
      <b/>
      <sz val="11"/>
      <name val="宋体"/>
      <charset val="134"/>
      <scheme val="minor"/>
    </font>
    <font>
      <sz val="10"/>
      <name val="宋体"/>
      <charset val="134"/>
      <scheme val="minor"/>
    </font>
    <font>
      <sz val="11"/>
      <name val="宋体"/>
      <charset val="134"/>
    </font>
    <font>
      <sz val="22"/>
      <name val="方正小标宋简体"/>
      <charset val="134"/>
    </font>
    <font>
      <sz val="10"/>
      <name val="方正小标宋简体"/>
      <charset val="134"/>
    </font>
    <font>
      <b/>
      <sz val="10"/>
      <name val="宋体"/>
      <charset val="134"/>
    </font>
    <font>
      <sz val="10"/>
      <name val="宋体"/>
      <charset val="0"/>
    </font>
    <font>
      <sz val="8"/>
      <name val="宋体"/>
      <charset val="134"/>
    </font>
    <font>
      <b/>
      <sz val="8"/>
      <name val="宋体"/>
      <charset val="134"/>
    </font>
    <font>
      <sz val="10"/>
      <name val="仿宋_GB2312"/>
      <charset val="134"/>
    </font>
    <font>
      <sz val="9"/>
      <name val="宋体"/>
      <charset val="134"/>
      <scheme val="minor"/>
    </font>
    <font>
      <sz val="9"/>
      <name val="宋体"/>
      <charset val="134"/>
    </font>
    <font>
      <sz val="10"/>
      <name val="宋体"/>
      <charset val="1"/>
    </font>
    <font>
      <sz val="10"/>
      <name val="The "/>
      <charset val="0"/>
    </font>
    <font>
      <sz val="6"/>
      <name val="宋体"/>
      <charset val="134"/>
    </font>
    <font>
      <sz val="8"/>
      <name val="宋体"/>
      <charset val="134"/>
      <scheme val="minor"/>
    </font>
    <font>
      <sz val="10"/>
      <name val="宋体"/>
      <charset val="134"/>
      <scheme val="major"/>
    </font>
    <font>
      <b/>
      <sz val="18"/>
      <color indexed="62"/>
      <name val="宋体"/>
      <charset val="134"/>
    </font>
    <font>
      <sz val="11"/>
      <color theme="1"/>
      <name val="宋体"/>
      <charset val="134"/>
      <scheme val="minor"/>
    </font>
    <font>
      <u/>
      <sz val="11"/>
      <color indexed="20"/>
      <name val="宋体"/>
      <charset val="134"/>
    </font>
    <font>
      <b/>
      <sz val="15"/>
      <color indexed="62"/>
      <name val="宋体"/>
      <charset val="134"/>
    </font>
    <font>
      <sz val="11"/>
      <color indexed="10"/>
      <name val="宋体"/>
      <charset val="134"/>
    </font>
    <font>
      <b/>
      <sz val="11"/>
      <color indexed="62"/>
      <name val="宋体"/>
      <charset val="134"/>
    </font>
    <font>
      <sz val="11"/>
      <color indexed="42"/>
      <name val="宋体"/>
      <charset val="134"/>
    </font>
    <font>
      <sz val="11"/>
      <color indexed="8"/>
      <name val="宋体"/>
      <charset val="134"/>
    </font>
    <font>
      <sz val="11"/>
      <color indexed="62"/>
      <name val="宋体"/>
      <charset val="134"/>
    </font>
    <font>
      <b/>
      <sz val="11"/>
      <color indexed="63"/>
      <name val="宋体"/>
      <charset val="134"/>
    </font>
    <font>
      <u/>
      <sz val="11"/>
      <color indexed="12"/>
      <name val="宋体"/>
      <charset val="134"/>
    </font>
    <font>
      <b/>
      <sz val="13"/>
      <color indexed="62"/>
      <name val="宋体"/>
      <charset val="134"/>
    </font>
    <font>
      <i/>
      <sz val="11"/>
      <color indexed="23"/>
      <name val="宋体"/>
      <charset val="134"/>
    </font>
    <font>
      <sz val="11"/>
      <color indexed="20"/>
      <name val="宋体"/>
      <charset val="134"/>
    </font>
    <font>
      <b/>
      <sz val="11"/>
      <color indexed="52"/>
      <name val="宋体"/>
      <charset val="134"/>
    </font>
    <font>
      <b/>
      <sz val="11"/>
      <color indexed="42"/>
      <name val="宋体"/>
      <charset val="134"/>
    </font>
    <font>
      <sz val="11"/>
      <color indexed="17"/>
      <name val="宋体"/>
      <charset val="134"/>
    </font>
    <font>
      <sz val="11"/>
      <color indexed="52"/>
      <name val="宋体"/>
      <charset val="134"/>
    </font>
    <font>
      <sz val="11"/>
      <color indexed="60"/>
      <name val="宋体"/>
      <charset val="134"/>
    </font>
    <font>
      <b/>
      <sz val="11"/>
      <color indexed="8"/>
      <name val="宋体"/>
      <charset val="134"/>
    </font>
    <font>
      <sz val="11"/>
      <color theme="1"/>
      <name val="Tahoma"/>
      <charset val="134"/>
    </font>
    <font>
      <sz val="10"/>
      <name val="SimSun"/>
      <charset val="134"/>
    </font>
    <font>
      <vertAlign val="superscript"/>
      <sz val="10"/>
      <name val="宋体"/>
      <charset val="134"/>
    </font>
  </fonts>
  <fills count="1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3"/>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54"/>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9">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2"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26" fillId="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protection locked="0"/>
    </xf>
    <xf numFmtId="0" fontId="22" fillId="0" borderId="0" applyNumberFormat="0" applyFill="0" applyBorder="0" applyAlignment="0" applyProtection="0">
      <alignment vertical="center"/>
    </xf>
    <xf numFmtId="0" fontId="27" fillId="3" borderId="17" applyNumberFormat="0" applyFont="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2" applyNumberFormat="0" applyFill="0" applyAlignment="0" applyProtection="0">
      <alignment vertical="center"/>
    </xf>
    <xf numFmtId="0" fontId="31" fillId="0" borderId="16" applyNumberFormat="0" applyFill="0" applyAlignment="0" applyProtection="0">
      <alignment vertical="center"/>
    </xf>
    <xf numFmtId="0" fontId="26" fillId="9" borderId="0" applyNumberFormat="0" applyBorder="0" applyAlignment="0" applyProtection="0">
      <alignment vertical="center"/>
    </xf>
    <xf numFmtId="0" fontId="25" fillId="0" borderId="15" applyNumberFormat="0" applyFill="0" applyAlignment="0" applyProtection="0">
      <alignment vertical="center"/>
    </xf>
    <xf numFmtId="0" fontId="26" fillId="12" borderId="0" applyNumberFormat="0" applyBorder="0" applyAlignment="0" applyProtection="0">
      <alignment vertical="center"/>
    </xf>
    <xf numFmtId="0" fontId="29" fillId="5" borderId="14" applyNumberFormat="0" applyAlignment="0" applyProtection="0">
      <alignment vertical="center"/>
    </xf>
    <xf numFmtId="0" fontId="34" fillId="5" borderId="13" applyNumberFormat="0" applyAlignment="0" applyProtection="0">
      <alignment vertical="center"/>
    </xf>
    <xf numFmtId="0" fontId="35" fillId="13" borderId="18" applyNumberFormat="0" applyAlignment="0" applyProtection="0">
      <alignment vertical="center"/>
    </xf>
    <xf numFmtId="0" fontId="27" fillId="4" borderId="0" applyNumberFormat="0" applyBorder="0" applyAlignment="0" applyProtection="0">
      <alignment vertical="center"/>
    </xf>
    <xf numFmtId="0" fontId="26" fillId="10" borderId="0" applyNumberFormat="0" applyBorder="0" applyAlignment="0" applyProtection="0">
      <alignment vertical="center"/>
    </xf>
    <xf numFmtId="0" fontId="37" fillId="0" borderId="19" applyNumberFormat="0" applyFill="0" applyAlignment="0" applyProtection="0">
      <alignment vertical="center"/>
    </xf>
    <xf numFmtId="0" fontId="39" fillId="0" borderId="20" applyNumberFormat="0" applyFill="0" applyAlignment="0" applyProtection="0">
      <alignment vertical="center"/>
    </xf>
    <xf numFmtId="0" fontId="36" fillId="14" borderId="0" applyNumberFormat="0" applyBorder="0" applyAlignment="0" applyProtection="0">
      <alignment vertical="center"/>
    </xf>
    <xf numFmtId="0" fontId="38" fillId="2" borderId="0" applyNumberFormat="0" applyBorder="0" applyAlignment="0" applyProtection="0">
      <alignment vertical="center"/>
    </xf>
    <xf numFmtId="0" fontId="27" fillId="15" borderId="0" applyNumberFormat="0" applyBorder="0" applyAlignment="0" applyProtection="0">
      <alignment vertical="center"/>
    </xf>
    <xf numFmtId="0" fontId="26" fillId="9" borderId="0" applyNumberFormat="0" applyBorder="0" applyAlignment="0" applyProtection="0">
      <alignment vertical="center"/>
    </xf>
    <xf numFmtId="0" fontId="27" fillId="5"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7" fillId="4" borderId="0" applyNumberFormat="0" applyBorder="0" applyAlignment="0" applyProtection="0">
      <alignment vertical="center"/>
    </xf>
    <xf numFmtId="0" fontId="0" fillId="0" borderId="0">
      <alignment vertical="center"/>
    </xf>
    <xf numFmtId="0" fontId="27" fillId="8" borderId="0" applyNumberFormat="0" applyBorder="0" applyAlignment="0" applyProtection="0">
      <alignment vertical="center"/>
    </xf>
    <xf numFmtId="0" fontId="26" fillId="17" borderId="0" applyNumberFormat="0" applyBorder="0" applyAlignment="0" applyProtection="0">
      <alignment vertical="center"/>
    </xf>
    <xf numFmtId="0" fontId="26" fillId="16" borderId="0" applyNumberFormat="0" applyBorder="0" applyAlignment="0" applyProtection="0">
      <alignment vertical="center"/>
    </xf>
    <xf numFmtId="0" fontId="27" fillId="5"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26" fillId="9"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7" fillId="0" borderId="0">
      <alignment vertical="center"/>
    </xf>
    <xf numFmtId="0" fontId="0" fillId="0" borderId="0">
      <alignment vertical="center"/>
    </xf>
    <xf numFmtId="0" fontId="27" fillId="4" borderId="0" applyNumberFormat="0" applyBorder="0" applyAlignment="0" applyProtection="0">
      <alignment vertical="center"/>
    </xf>
    <xf numFmtId="0" fontId="26" fillId="4" borderId="0" applyNumberFormat="0" applyBorder="0" applyAlignment="0" applyProtection="0">
      <alignment vertical="center"/>
    </xf>
    <xf numFmtId="0" fontId="27" fillId="0" borderId="0">
      <alignment vertical="center"/>
    </xf>
    <xf numFmtId="0" fontId="0" fillId="0" borderId="0">
      <alignment vertical="center"/>
    </xf>
    <xf numFmtId="0" fontId="27" fillId="0" borderId="0">
      <protection locked="0"/>
    </xf>
    <xf numFmtId="0" fontId="27" fillId="0" borderId="0">
      <protection locked="0"/>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7"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7"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0" fillId="0" borderId="0">
      <alignment vertical="center"/>
    </xf>
  </cellStyleXfs>
  <cellXfs count="15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0" xfId="0" applyFont="1" applyFill="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lignment vertical="center"/>
    </xf>
    <xf numFmtId="0" fontId="4" fillId="0" borderId="0" xfId="0" applyFont="1" applyFill="1" applyBorder="1" applyAlignment="1">
      <alignment horizontal="center" vertical="center" wrapText="1"/>
    </xf>
    <xf numFmtId="0" fontId="2" fillId="0" borderId="0" xfId="0" applyFont="1" applyFill="1" applyAlignment="1">
      <alignment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57" applyFont="1" applyFill="1" applyBorder="1" applyAlignment="1">
      <alignment horizontal="center" vertical="center" wrapText="1"/>
    </xf>
    <xf numFmtId="57" fontId="2" fillId="0" borderId="10" xfId="0" applyNumberFormat="1" applyFont="1" applyFill="1" applyBorder="1" applyAlignment="1">
      <alignment horizontal="center" vertical="center" wrapText="1"/>
    </xf>
    <xf numFmtId="57" fontId="2" fillId="0" borderId="10" xfId="0" applyNumberFormat="1" applyFont="1" applyFill="1" applyBorder="1" applyAlignment="1" applyProtection="1">
      <alignment horizontal="center" vertical="center" wrapText="1"/>
    </xf>
    <xf numFmtId="0" fontId="2" fillId="0" borderId="10" xfId="57" applyNumberFormat="1" applyFont="1" applyFill="1" applyBorder="1" applyAlignment="1">
      <alignment horizontal="center" vertical="center" wrapText="1"/>
    </xf>
    <xf numFmtId="0" fontId="2" fillId="0" borderId="10" xfId="62" applyFont="1" applyFill="1" applyBorder="1" applyAlignment="1" applyProtection="1">
      <alignment horizontal="center" vertical="center" wrapText="1"/>
    </xf>
    <xf numFmtId="0" fontId="2" fillId="0" borderId="10" xfId="61" applyFont="1" applyFill="1" applyBorder="1" applyAlignment="1" applyProtection="1">
      <alignment horizontal="center" vertical="center" wrapText="1"/>
    </xf>
    <xf numFmtId="57" fontId="2" fillId="0" borderId="10" xfId="61"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0" fontId="4" fillId="0" borderId="10" xfId="0" applyFont="1" applyFill="1" applyBorder="1" applyAlignment="1">
      <alignment horizontal="center" vertical="center" wrapText="1"/>
    </xf>
    <xf numFmtId="0" fontId="9" fillId="0" borderId="10" xfId="57"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2" fillId="0" borderId="10" xfId="6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2" fillId="0" borderId="10" xfId="0" applyFont="1" applyFill="1" applyBorder="1" applyAlignment="1">
      <alignment horizontal="center" vertical="center"/>
    </xf>
    <xf numFmtId="0" fontId="4" fillId="0" borderId="10" xfId="68" applyNumberFormat="1" applyFont="1" applyFill="1" applyBorder="1" applyAlignment="1" applyProtection="1">
      <alignment horizontal="center" vertical="center" wrapText="1"/>
    </xf>
    <xf numFmtId="0" fontId="2" fillId="0" borderId="11" xfId="57" applyFont="1" applyFill="1" applyBorder="1" applyAlignment="1">
      <alignment horizontal="center" vertical="center" wrapText="1"/>
    </xf>
    <xf numFmtId="57" fontId="2" fillId="0" borderId="11" xfId="0" applyNumberFormat="1" applyFont="1" applyFill="1" applyBorder="1" applyAlignment="1">
      <alignment horizontal="center" vertical="center" wrapText="1"/>
    </xf>
    <xf numFmtId="0" fontId="10" fillId="0" borderId="10" xfId="57" applyFont="1" applyFill="1" applyBorder="1" applyAlignment="1">
      <alignment horizontal="center" vertical="center" wrapText="1"/>
    </xf>
    <xf numFmtId="0" fontId="4" fillId="0" borderId="10" xfId="0" applyFont="1" applyFill="1" applyBorder="1" applyAlignment="1">
      <alignment vertical="center"/>
    </xf>
    <xf numFmtId="0" fontId="0"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0" xfId="12" applyNumberFormat="1" applyFont="1" applyFill="1" applyBorder="1" applyAlignment="1" applyProtection="1">
      <alignment horizontal="center" vertical="center" wrapText="1" shrinkToFit="1"/>
    </xf>
    <xf numFmtId="0" fontId="2" fillId="0" borderId="10" xfId="58" applyFont="1" applyFill="1" applyBorder="1" applyAlignment="1">
      <alignment horizontal="center" vertical="center" wrapText="1"/>
    </xf>
    <xf numFmtId="49" fontId="2" fillId="0" borderId="10" xfId="0" applyNumberFormat="1" applyFont="1" applyFill="1" applyBorder="1" applyAlignment="1" applyProtection="1">
      <alignment horizontal="center" vertical="center" wrapText="1"/>
    </xf>
    <xf numFmtId="0" fontId="2" fillId="0" borderId="10" xfId="15" applyNumberFormat="1"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0" fontId="2" fillId="0" borderId="10" xfId="57" applyNumberFormat="1" applyFont="1" applyFill="1" applyBorder="1" applyAlignment="1" applyProtection="1">
      <alignment horizontal="center" vertical="center" wrapText="1"/>
    </xf>
    <xf numFmtId="0" fontId="2" fillId="0" borderId="10" xfId="59" applyFont="1" applyFill="1" applyBorder="1" applyAlignment="1" applyProtection="1">
      <alignment horizontal="center" vertical="center" wrapText="1"/>
    </xf>
    <xf numFmtId="0" fontId="2" fillId="0" borderId="10" xfId="58" applyFont="1" applyFill="1" applyBorder="1" applyAlignment="1" applyProtection="1">
      <alignment horizontal="center" vertical="center" wrapText="1"/>
    </xf>
    <xf numFmtId="177" fontId="2" fillId="0" borderId="10" xfId="0" applyNumberFormat="1" applyFont="1" applyFill="1" applyBorder="1" applyAlignment="1">
      <alignment horizontal="center" vertical="center" wrapText="1"/>
    </xf>
    <xf numFmtId="0" fontId="2" fillId="0" borderId="10" xfId="57" applyFont="1" applyFill="1" applyBorder="1" applyAlignment="1" applyProtection="1">
      <alignment horizontal="center" vertical="center" wrapText="1"/>
    </xf>
    <xf numFmtId="57" fontId="2" fillId="0" borderId="1" xfId="0" applyNumberFormat="1" applyFont="1" applyFill="1" applyBorder="1" applyAlignment="1" applyProtection="1">
      <alignment horizontal="center" vertical="center" wrapText="1"/>
    </xf>
    <xf numFmtId="0" fontId="1" fillId="0" borderId="10" xfId="0" applyFont="1" applyFill="1" applyBorder="1" applyAlignment="1">
      <alignment vertical="center"/>
    </xf>
    <xf numFmtId="0" fontId="0" fillId="0" borderId="10" xfId="0" applyFont="1" applyFill="1" applyBorder="1" applyAlignment="1">
      <alignment vertical="center"/>
    </xf>
    <xf numFmtId="0" fontId="2" fillId="0" borderId="10" xfId="62"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2" fillId="0" borderId="10" xfId="0" applyFont="1" applyFill="1" applyBorder="1" applyAlignment="1" applyProtection="1">
      <alignment horizontal="center" vertical="center"/>
    </xf>
    <xf numFmtId="0" fontId="9" fillId="0" borderId="10" xfId="59" applyNumberFormat="1" applyFont="1" applyFill="1" applyBorder="1" applyAlignment="1" applyProtection="1">
      <alignment horizontal="center" vertical="center" wrapText="1"/>
    </xf>
    <xf numFmtId="0" fontId="2" fillId="0" borderId="10" xfId="0" applyNumberFormat="1" applyFont="1" applyFill="1" applyBorder="1" applyAlignment="1">
      <alignment horizontal="center" vertical="center"/>
    </xf>
    <xf numFmtId="0" fontId="9" fillId="0" borderId="10" xfId="57"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2" fillId="0" borderId="10" xfId="57"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7" xfId="57"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15"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4" fillId="0" borderId="10" xfId="57"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57" fontId="4" fillId="0" borderId="10" xfId="57" applyNumberFormat="1" applyFont="1" applyFill="1" applyBorder="1" applyAlignment="1">
      <alignment horizontal="center" vertical="center" wrapText="1"/>
    </xf>
    <xf numFmtId="57" fontId="2" fillId="0" borderId="10" xfId="57" applyNumberFormat="1" applyFont="1" applyFill="1" applyBorder="1" applyAlignment="1">
      <alignment horizontal="center" vertical="center" wrapText="1"/>
    </xf>
    <xf numFmtId="0" fontId="2" fillId="0" borderId="10" xfId="0" applyFont="1" applyFill="1" applyBorder="1">
      <alignment vertical="center"/>
    </xf>
    <xf numFmtId="0" fontId="4" fillId="0" borderId="10" xfId="62" applyFont="1" applyFill="1" applyBorder="1" applyAlignment="1" applyProtection="1">
      <alignment horizontal="center" vertical="center" wrapText="1"/>
    </xf>
    <xf numFmtId="0" fontId="16" fillId="0" borderId="10" xfId="57" applyFont="1" applyFill="1" applyBorder="1" applyAlignment="1">
      <alignment horizontal="center" vertical="center" wrapText="1"/>
    </xf>
    <xf numFmtId="0" fontId="2" fillId="0" borderId="10" xfId="0" applyFont="1" applyFill="1" applyBorder="1" applyAlignment="1">
      <alignment vertical="center" wrapText="1"/>
    </xf>
    <xf numFmtId="0" fontId="4" fillId="0" borderId="10" xfId="57" applyFont="1" applyFill="1" applyBorder="1" applyAlignment="1">
      <alignment horizontal="center" vertical="center" wrapText="1"/>
    </xf>
    <xf numFmtId="57" fontId="2" fillId="0" borderId="1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wrapText="1"/>
    </xf>
    <xf numFmtId="49" fontId="2" fillId="0" borderId="10" xfId="57" applyNumberFormat="1" applyFont="1" applyFill="1" applyBorder="1" applyAlignment="1">
      <alignment horizontal="center" vertical="center" wrapText="1"/>
    </xf>
    <xf numFmtId="0" fontId="4" fillId="0" borderId="10" xfId="57"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2" fillId="0" borderId="10" xfId="12" applyNumberFormat="1" applyFont="1" applyFill="1" applyBorder="1" applyAlignment="1">
      <alignment horizontal="center" vertical="center" wrapText="1" shrinkToFit="1"/>
      <protection locked="0"/>
    </xf>
    <xf numFmtId="0" fontId="12"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10" xfId="71" applyFont="1" applyFill="1" applyBorder="1" applyAlignment="1">
      <alignment horizontal="center" vertical="center" wrapText="1"/>
    </xf>
    <xf numFmtId="57" fontId="2" fillId="0" borderId="10" xfId="71" applyNumberFormat="1" applyFont="1" applyFill="1" applyBorder="1" applyAlignment="1">
      <alignment horizontal="center" vertical="center" wrapText="1"/>
    </xf>
    <xf numFmtId="0" fontId="4" fillId="0" borderId="10" xfId="71" applyFont="1" applyFill="1" applyBorder="1" applyAlignment="1">
      <alignment horizontal="center" vertical="center" wrapText="1"/>
    </xf>
    <xf numFmtId="58" fontId="2" fillId="0" borderId="10" xfId="0" applyNumberFormat="1" applyFont="1" applyFill="1" applyBorder="1" applyAlignment="1">
      <alignment horizontal="center" vertical="center" wrapText="1"/>
    </xf>
    <xf numFmtId="0" fontId="17" fillId="0" borderId="10" xfId="57" applyFont="1" applyFill="1" applyBorder="1" applyAlignment="1">
      <alignment horizontal="center" vertical="center" wrapText="1"/>
    </xf>
    <xf numFmtId="0" fontId="17" fillId="0" borderId="10" xfId="0" applyFont="1" applyFill="1" applyBorder="1" applyAlignment="1">
      <alignment horizontal="center" vertical="center" wrapText="1"/>
    </xf>
    <xf numFmtId="0" fontId="0" fillId="0" borderId="10" xfId="0" applyNumberFormat="1" applyFont="1" applyFill="1" applyBorder="1" applyAlignment="1">
      <alignment horizontal="center" vertical="center"/>
    </xf>
    <xf numFmtId="0" fontId="2" fillId="0" borderId="10" xfId="60" applyFont="1" applyFill="1" applyBorder="1" applyAlignment="1" applyProtection="1">
      <alignment horizontal="center" vertical="center" wrapText="1"/>
    </xf>
    <xf numFmtId="176" fontId="2" fillId="0" borderId="10"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0" fontId="2" fillId="0" borderId="10" xfId="71" applyNumberFormat="1" applyFont="1" applyFill="1" applyBorder="1" applyAlignment="1">
      <alignment horizontal="center" vertical="center" wrapText="1"/>
    </xf>
    <xf numFmtId="176" fontId="4"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lignment horizontal="center" vertical="center" wrapText="1"/>
    </xf>
    <xf numFmtId="58" fontId="4" fillId="0" borderId="10" xfId="0" applyNumberFormat="1" applyFont="1" applyFill="1" applyBorder="1" applyAlignment="1">
      <alignment horizontal="center" vertical="center" wrapText="1"/>
    </xf>
    <xf numFmtId="0" fontId="2" fillId="0" borderId="10" xfId="73"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4" fillId="0" borderId="10" xfId="0" applyNumberFormat="1" applyFont="1" applyFill="1" applyBorder="1" applyAlignment="1" applyProtection="1">
      <alignment horizontal="center" vertical="center" wrapText="1"/>
    </xf>
    <xf numFmtId="0" fontId="2" fillId="0" borderId="10" xfId="0" applyNumberFormat="1" applyFont="1" applyFill="1" applyBorder="1" applyAlignment="1">
      <alignment vertical="center"/>
    </xf>
    <xf numFmtId="0" fontId="2" fillId="0" borderId="10" xfId="0" applyFont="1" applyFill="1" applyBorder="1" applyAlignment="1">
      <alignment vertical="center"/>
    </xf>
    <xf numFmtId="0" fontId="18"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4" fillId="0" borderId="10" xfId="74" applyNumberFormat="1" applyFont="1" applyFill="1" applyBorder="1" applyAlignment="1" applyProtection="1">
      <alignment horizontal="center" vertical="center" wrapText="1"/>
    </xf>
    <xf numFmtId="0" fontId="2" fillId="0" borderId="10" xfId="75" applyFont="1" applyFill="1" applyBorder="1" applyAlignment="1">
      <alignment horizontal="center" vertical="center" wrapText="1"/>
    </xf>
    <xf numFmtId="0" fontId="2" fillId="0" borderId="11" xfId="75"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2" fillId="0" borderId="10" xfId="65" applyFont="1" applyFill="1" applyBorder="1" applyAlignment="1">
      <alignment horizontal="center" vertical="center" wrapText="1"/>
    </xf>
    <xf numFmtId="0" fontId="2" fillId="0" borderId="10" xfId="70" applyFont="1" applyFill="1" applyBorder="1" applyAlignment="1">
      <alignment horizontal="center" vertical="center" wrapText="1"/>
    </xf>
    <xf numFmtId="0" fontId="2" fillId="0" borderId="10" xfId="78" applyFont="1" applyFill="1" applyBorder="1" applyAlignment="1">
      <alignment horizontal="center" vertical="center" wrapText="1"/>
    </xf>
    <xf numFmtId="57" fontId="2" fillId="0" borderId="10" xfId="70" applyNumberFormat="1" applyFont="1" applyFill="1" applyBorder="1" applyAlignment="1">
      <alignment horizontal="center" vertical="center" wrapText="1"/>
    </xf>
    <xf numFmtId="0" fontId="2" fillId="0" borderId="10" xfId="76"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57" fontId="2" fillId="0" borderId="10" xfId="12" applyNumberFormat="1" applyFont="1" applyFill="1" applyBorder="1" applyAlignment="1" applyProtection="1">
      <alignment horizontal="center" vertical="center" wrapText="1"/>
    </xf>
    <xf numFmtId="57" fontId="2" fillId="0" borderId="10" xfId="49" applyNumberFormat="1" applyFont="1" applyFill="1" applyBorder="1" applyAlignment="1">
      <alignment horizontal="center" vertical="center" wrapText="1"/>
    </xf>
    <xf numFmtId="0" fontId="2" fillId="0" borderId="10" xfId="77" applyFont="1" applyFill="1" applyBorder="1" applyAlignment="1">
      <alignment horizontal="center" vertical="center" wrapText="1"/>
    </xf>
    <xf numFmtId="49" fontId="2" fillId="0" borderId="10" xfId="77" applyNumberFormat="1" applyFont="1" applyFill="1" applyBorder="1" applyAlignment="1">
      <alignment horizontal="center"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常规_副本张家界市２００７年度第三批人饮(二次申报)"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17 2"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常规 10" xfId="54"/>
    <cellStyle name="40% - 强调文字颜色 6" xfId="55" builtinId="51"/>
    <cellStyle name="60% - 强调文字颜色 6" xfId="56" builtinId="52"/>
    <cellStyle name="常规_Sheet1" xfId="57"/>
    <cellStyle name="常规 2" xfId="58"/>
    <cellStyle name="常规_Sheet1_1" xfId="59"/>
    <cellStyle name="常规_Sheet1 2 2" xfId="60"/>
    <cellStyle name="常规 17" xfId="61"/>
    <cellStyle name="常规 4" xfId="62"/>
    <cellStyle name="常规 15" xfId="63"/>
    <cellStyle name="常规 3 2" xfId="64"/>
    <cellStyle name="常规_Sheet1 3" xfId="65"/>
    <cellStyle name="常规 11 2" xfId="66"/>
    <cellStyle name="常规 14" xfId="67"/>
    <cellStyle name="常规 3" xfId="68"/>
    <cellStyle name="常规 17 4" xfId="69"/>
    <cellStyle name="常规_Sheet1 3 2" xfId="70"/>
    <cellStyle name="常规 11" xfId="71"/>
    <cellStyle name="常规 4 2" xfId="72"/>
    <cellStyle name="常规 11 2 2" xfId="73"/>
    <cellStyle name="常规 3 4" xfId="74"/>
    <cellStyle name="常规 2 5" xfId="75"/>
    <cellStyle name="常规 3 2 2 2" xfId="76"/>
    <cellStyle name="常规 12" xfId="77"/>
    <cellStyle name="常规 3 2 2" xfId="78"/>
  </cellStyles>
  <dxfs count="1">
    <dxf>
      <font>
        <color indexed="9"/>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977"/>
  <sheetViews>
    <sheetView tabSelected="1" workbookViewId="0">
      <pane ySplit="5" topLeftCell="A6" activePane="bottomLeft" state="frozen"/>
      <selection/>
      <selection pane="bottomLeft" activeCell="T5" sqref="T5"/>
    </sheetView>
  </sheetViews>
  <sheetFormatPr defaultColWidth="9" defaultRowHeight="12"/>
  <cols>
    <col min="1" max="1" width="5.75" style="17" customWidth="1"/>
    <col min="2" max="2" width="19.5" style="10" customWidth="1"/>
    <col min="3" max="3" width="5.75" style="17" customWidth="1"/>
    <col min="4" max="4" width="5.875" style="17" customWidth="1"/>
    <col min="5" max="5" width="7.875" style="17" customWidth="1"/>
    <col min="6" max="6" width="9.75" style="17" customWidth="1"/>
    <col min="7" max="7" width="10" style="17" customWidth="1"/>
    <col min="8" max="8" width="7.625" style="17" customWidth="1"/>
    <col min="9" max="9" width="21" style="17" customWidth="1"/>
    <col min="10" max="10" width="8.5" style="17" customWidth="1"/>
    <col min="11" max="11" width="6.375" style="17" customWidth="1"/>
    <col min="12" max="12" width="7.25" style="17" customWidth="1"/>
    <col min="13" max="14" width="6.375" style="17" customWidth="1"/>
    <col min="15" max="17" width="5.375" style="17" customWidth="1"/>
    <col min="18" max="18" width="5.5" style="17" customWidth="1"/>
    <col min="19" max="19" width="6.75" style="17" customWidth="1"/>
    <col min="20" max="20" width="7.375" style="17" customWidth="1"/>
    <col min="21" max="21" width="24.875" style="17" customWidth="1"/>
    <col min="22" max="22" width="8.125" style="17" customWidth="1"/>
    <col min="23" max="23" width="7.5" style="19" customWidth="1"/>
    <col min="24" max="16384" width="9" style="17"/>
  </cols>
  <sheetData>
    <row r="1" s="1" customFormat="1" ht="30" customHeight="1" spans="1:23">
      <c r="A1" s="24" t="s">
        <v>0</v>
      </c>
      <c r="B1" s="24"/>
      <c r="C1" s="25"/>
      <c r="D1" s="24"/>
      <c r="E1" s="24"/>
      <c r="F1" s="24"/>
      <c r="G1" s="24"/>
      <c r="H1" s="25"/>
      <c r="I1" s="24"/>
      <c r="J1" s="24"/>
      <c r="K1" s="24"/>
      <c r="L1" s="24"/>
      <c r="M1" s="24"/>
      <c r="N1" s="24"/>
      <c r="O1" s="24"/>
      <c r="P1" s="24"/>
      <c r="Q1" s="24"/>
      <c r="R1" s="24"/>
      <c r="S1" s="24"/>
      <c r="T1" s="24"/>
      <c r="U1" s="24"/>
      <c r="V1" s="24"/>
      <c r="W1" s="24"/>
    </row>
    <row r="2" s="2" customFormat="1" ht="30" customHeight="1" spans="1:23">
      <c r="A2" s="26" t="s">
        <v>1</v>
      </c>
      <c r="B2" s="16"/>
      <c r="C2" s="26"/>
      <c r="D2" s="26"/>
      <c r="E2" s="26"/>
      <c r="F2" s="26"/>
      <c r="G2" s="26"/>
      <c r="H2" s="26"/>
      <c r="I2" s="26"/>
      <c r="J2" s="26"/>
      <c r="K2" s="26"/>
      <c r="L2" s="26"/>
      <c r="M2" s="26"/>
      <c r="N2" s="26"/>
      <c r="O2" s="26"/>
      <c r="P2" s="26"/>
      <c r="Q2" s="26"/>
      <c r="R2" s="26"/>
      <c r="S2" s="26"/>
      <c r="T2" s="26"/>
      <c r="U2" s="26"/>
      <c r="V2" s="26"/>
      <c r="W2" s="26"/>
    </row>
    <row r="3" s="1" customFormat="1" ht="20.25" customHeight="1" spans="1:23">
      <c r="A3" s="27" t="s">
        <v>2</v>
      </c>
      <c r="B3" s="27" t="s">
        <v>3</v>
      </c>
      <c r="C3" s="27" t="s">
        <v>4</v>
      </c>
      <c r="D3" s="27" t="s">
        <v>5</v>
      </c>
      <c r="E3" s="27" t="s">
        <v>6</v>
      </c>
      <c r="F3" s="28" t="s">
        <v>7</v>
      </c>
      <c r="G3" s="29"/>
      <c r="H3" s="27" t="s">
        <v>8</v>
      </c>
      <c r="I3" s="27" t="s">
        <v>9</v>
      </c>
      <c r="J3" s="37" t="s">
        <v>10</v>
      </c>
      <c r="K3" s="37"/>
      <c r="L3" s="37"/>
      <c r="M3" s="37"/>
      <c r="N3" s="37"/>
      <c r="O3" s="37" t="s">
        <v>11</v>
      </c>
      <c r="P3" s="37"/>
      <c r="Q3" s="37"/>
      <c r="R3" s="37"/>
      <c r="S3" s="37"/>
      <c r="T3" s="37"/>
      <c r="U3" s="27" t="s">
        <v>12</v>
      </c>
      <c r="V3" s="27" t="s">
        <v>13</v>
      </c>
      <c r="W3" s="27" t="s">
        <v>14</v>
      </c>
    </row>
    <row r="4" s="1" customFormat="1" ht="18" customHeight="1" spans="1:23">
      <c r="A4" s="30"/>
      <c r="B4" s="30"/>
      <c r="C4" s="30"/>
      <c r="D4" s="30"/>
      <c r="E4" s="30"/>
      <c r="F4" s="31"/>
      <c r="G4" s="32"/>
      <c r="H4" s="30"/>
      <c r="I4" s="30"/>
      <c r="J4" s="27" t="s">
        <v>15</v>
      </c>
      <c r="K4" s="37" t="s">
        <v>16</v>
      </c>
      <c r="L4" s="37"/>
      <c r="M4" s="37"/>
      <c r="N4" s="37"/>
      <c r="O4" s="27" t="s">
        <v>17</v>
      </c>
      <c r="P4" s="27" t="s">
        <v>18</v>
      </c>
      <c r="Q4" s="27" t="s">
        <v>19</v>
      </c>
      <c r="R4" s="37" t="s">
        <v>16</v>
      </c>
      <c r="S4" s="37"/>
      <c r="T4" s="37"/>
      <c r="U4" s="30"/>
      <c r="V4" s="30"/>
      <c r="W4" s="30"/>
    </row>
    <row r="5" s="1" customFormat="1" ht="63" spans="1:23">
      <c r="A5" s="30"/>
      <c r="B5" s="30"/>
      <c r="C5" s="30"/>
      <c r="D5" s="30"/>
      <c r="E5" s="30"/>
      <c r="F5" s="27" t="s">
        <v>20</v>
      </c>
      <c r="G5" s="27" t="s">
        <v>21</v>
      </c>
      <c r="H5" s="30"/>
      <c r="I5" s="30"/>
      <c r="J5" s="30"/>
      <c r="K5" s="27" t="s">
        <v>22</v>
      </c>
      <c r="L5" s="27" t="s">
        <v>23</v>
      </c>
      <c r="M5" s="27" t="s">
        <v>24</v>
      </c>
      <c r="N5" s="27" t="s">
        <v>25</v>
      </c>
      <c r="O5" s="30"/>
      <c r="P5" s="30"/>
      <c r="Q5" s="30"/>
      <c r="R5" s="27" t="s">
        <v>26</v>
      </c>
      <c r="S5" s="54" t="s">
        <v>27</v>
      </c>
      <c r="T5" s="54" t="s">
        <v>28</v>
      </c>
      <c r="U5" s="45"/>
      <c r="V5" s="45"/>
      <c r="W5" s="45"/>
    </row>
    <row r="6" s="3" customFormat="1" ht="25" customHeight="1" spans="1:23">
      <c r="A6" s="33" t="s">
        <v>29</v>
      </c>
      <c r="B6" s="34"/>
      <c r="C6" s="34"/>
      <c r="D6" s="34"/>
      <c r="E6" s="34"/>
      <c r="F6" s="34"/>
      <c r="G6" s="34"/>
      <c r="H6" s="35"/>
      <c r="I6" s="46">
        <f t="shared" ref="I6:N6" si="0">SUM(I7:I12)</f>
        <v>965</v>
      </c>
      <c r="J6" s="47">
        <f t="shared" si="0"/>
        <v>163608.4</v>
      </c>
      <c r="K6" s="47">
        <f t="shared" si="0"/>
        <v>1367</v>
      </c>
      <c r="L6" s="47">
        <f t="shared" si="0"/>
        <v>107690.4</v>
      </c>
      <c r="M6" s="47">
        <f t="shared" si="0"/>
        <v>2116</v>
      </c>
      <c r="N6" s="47">
        <f t="shared" si="0"/>
        <v>52435</v>
      </c>
      <c r="O6" s="37"/>
      <c r="P6" s="37"/>
      <c r="Q6" s="37"/>
      <c r="R6" s="37"/>
      <c r="S6" s="55"/>
      <c r="T6" s="55"/>
      <c r="U6" s="45"/>
      <c r="V6" s="45"/>
      <c r="W6" s="45"/>
    </row>
    <row r="7" s="4" customFormat="1" ht="25" customHeight="1" spans="1:23">
      <c r="A7" s="33" t="s">
        <v>30</v>
      </c>
      <c r="B7" s="34"/>
      <c r="C7" s="34"/>
      <c r="D7" s="34"/>
      <c r="E7" s="34"/>
      <c r="F7" s="34"/>
      <c r="G7" s="34"/>
      <c r="H7" s="35"/>
      <c r="I7" s="46">
        <v>158</v>
      </c>
      <c r="J7" s="47">
        <f t="shared" ref="J7:J12" si="1">K7+L7+M7+N7</f>
        <v>57413.63</v>
      </c>
      <c r="K7" s="47">
        <v>1100</v>
      </c>
      <c r="L7" s="47">
        <v>22893.63</v>
      </c>
      <c r="M7" s="47"/>
      <c r="N7" s="47">
        <v>33420</v>
      </c>
      <c r="O7" s="46"/>
      <c r="P7" s="46"/>
      <c r="Q7" s="46"/>
      <c r="R7" s="46"/>
      <c r="S7" s="56"/>
      <c r="T7" s="56"/>
      <c r="U7" s="57"/>
      <c r="V7" s="57"/>
      <c r="W7" s="57"/>
    </row>
    <row r="8" s="4" customFormat="1" ht="25" customHeight="1" spans="1:23">
      <c r="A8" s="33" t="s">
        <v>31</v>
      </c>
      <c r="B8" s="34"/>
      <c r="C8" s="34"/>
      <c r="D8" s="34"/>
      <c r="E8" s="34"/>
      <c r="F8" s="34"/>
      <c r="G8" s="34"/>
      <c r="H8" s="35"/>
      <c r="I8" s="46">
        <v>10</v>
      </c>
      <c r="J8" s="47">
        <f t="shared" si="1"/>
        <v>2985</v>
      </c>
      <c r="K8" s="47"/>
      <c r="L8" s="47">
        <v>999</v>
      </c>
      <c r="M8" s="47">
        <v>1986</v>
      </c>
      <c r="N8" s="47"/>
      <c r="O8" s="46"/>
      <c r="P8" s="46"/>
      <c r="Q8" s="46"/>
      <c r="R8" s="46"/>
      <c r="S8" s="56"/>
      <c r="T8" s="56"/>
      <c r="U8" s="57"/>
      <c r="V8" s="57"/>
      <c r="W8" s="57"/>
    </row>
    <row r="9" s="4" customFormat="1" ht="25" customHeight="1" spans="1:23">
      <c r="A9" s="33" t="s">
        <v>32</v>
      </c>
      <c r="B9" s="34"/>
      <c r="C9" s="34"/>
      <c r="D9" s="34"/>
      <c r="E9" s="34"/>
      <c r="F9" s="34"/>
      <c r="G9" s="34"/>
      <c r="H9" s="35"/>
      <c r="I9" s="46">
        <v>1</v>
      </c>
      <c r="J9" s="47">
        <f t="shared" si="1"/>
        <v>615</v>
      </c>
      <c r="K9" s="47"/>
      <c r="L9" s="47">
        <v>615</v>
      </c>
      <c r="M9" s="47"/>
      <c r="N9" s="47"/>
      <c r="O9" s="46"/>
      <c r="P9" s="46"/>
      <c r="Q9" s="46"/>
      <c r="R9" s="46"/>
      <c r="S9" s="56"/>
      <c r="T9" s="56"/>
      <c r="U9" s="57"/>
      <c r="V9" s="57"/>
      <c r="W9" s="57"/>
    </row>
    <row r="10" s="4" customFormat="1" ht="25" customHeight="1" spans="1:23">
      <c r="A10" s="33" t="s">
        <v>33</v>
      </c>
      <c r="B10" s="34"/>
      <c r="C10" s="34"/>
      <c r="D10" s="34"/>
      <c r="E10" s="34"/>
      <c r="F10" s="34"/>
      <c r="G10" s="34"/>
      <c r="H10" s="35"/>
      <c r="I10" s="46">
        <v>792</v>
      </c>
      <c r="J10" s="47">
        <f t="shared" si="1"/>
        <v>102542.77</v>
      </c>
      <c r="K10" s="47">
        <v>262</v>
      </c>
      <c r="L10" s="47">
        <v>83135.77</v>
      </c>
      <c r="M10" s="47">
        <v>130</v>
      </c>
      <c r="N10" s="47">
        <v>19015</v>
      </c>
      <c r="O10" s="46"/>
      <c r="P10" s="46"/>
      <c r="Q10" s="46"/>
      <c r="R10" s="46"/>
      <c r="S10" s="56"/>
      <c r="T10" s="56"/>
      <c r="U10" s="57"/>
      <c r="V10" s="57"/>
      <c r="W10" s="57"/>
    </row>
    <row r="11" s="4" customFormat="1" ht="25" customHeight="1" spans="1:23">
      <c r="A11" s="33" t="s">
        <v>34</v>
      </c>
      <c r="B11" s="34"/>
      <c r="C11" s="34"/>
      <c r="D11" s="34"/>
      <c r="E11" s="34"/>
      <c r="F11" s="34"/>
      <c r="G11" s="34"/>
      <c r="H11" s="35"/>
      <c r="I11" s="46">
        <v>1</v>
      </c>
      <c r="J11" s="47">
        <f t="shared" si="1"/>
        <v>30</v>
      </c>
      <c r="K11" s="47"/>
      <c r="L11" s="47">
        <v>30</v>
      </c>
      <c r="M11" s="47"/>
      <c r="N11" s="47"/>
      <c r="O11" s="46"/>
      <c r="P11" s="46"/>
      <c r="Q11" s="46"/>
      <c r="R11" s="46"/>
      <c r="S11" s="56"/>
      <c r="T11" s="56"/>
      <c r="U11" s="57"/>
      <c r="V11" s="57"/>
      <c r="W11" s="57"/>
    </row>
    <row r="12" s="4" customFormat="1" ht="25" customHeight="1" spans="1:23">
      <c r="A12" s="33" t="s">
        <v>35</v>
      </c>
      <c r="B12" s="34"/>
      <c r="C12" s="34"/>
      <c r="D12" s="34"/>
      <c r="E12" s="34"/>
      <c r="F12" s="34"/>
      <c r="G12" s="34"/>
      <c r="H12" s="35"/>
      <c r="I12" s="46">
        <v>3</v>
      </c>
      <c r="J12" s="47">
        <f t="shared" si="1"/>
        <v>22</v>
      </c>
      <c r="K12" s="47">
        <v>5</v>
      </c>
      <c r="L12" s="47">
        <v>17</v>
      </c>
      <c r="M12" s="47"/>
      <c r="N12" s="47"/>
      <c r="O12" s="46"/>
      <c r="P12" s="46"/>
      <c r="Q12" s="46"/>
      <c r="R12" s="46"/>
      <c r="S12" s="56"/>
      <c r="T12" s="56"/>
      <c r="U12" s="57"/>
      <c r="V12" s="57"/>
      <c r="W12" s="57"/>
    </row>
    <row r="13" s="5" customFormat="1" ht="24" spans="1:23">
      <c r="A13" s="36">
        <v>1</v>
      </c>
      <c r="B13" s="37" t="s">
        <v>36</v>
      </c>
      <c r="C13" s="37" t="s">
        <v>30</v>
      </c>
      <c r="D13" s="37" t="s">
        <v>37</v>
      </c>
      <c r="E13" s="38" t="s">
        <v>38</v>
      </c>
      <c r="F13" s="39">
        <v>44593</v>
      </c>
      <c r="G13" s="39">
        <v>44682</v>
      </c>
      <c r="H13" s="40" t="s">
        <v>39</v>
      </c>
      <c r="I13" s="48" t="s">
        <v>40</v>
      </c>
      <c r="J13" s="38">
        <v>15</v>
      </c>
      <c r="K13" s="49"/>
      <c r="L13" s="38">
        <v>15</v>
      </c>
      <c r="M13" s="37"/>
      <c r="N13" s="37"/>
      <c r="O13" s="37">
        <v>1</v>
      </c>
      <c r="P13" s="50">
        <v>124</v>
      </c>
      <c r="Q13" s="50">
        <v>457</v>
      </c>
      <c r="R13" s="37">
        <v>1</v>
      </c>
      <c r="S13" s="50">
        <v>119</v>
      </c>
      <c r="T13" s="50">
        <v>445</v>
      </c>
      <c r="U13" s="38" t="s">
        <v>41</v>
      </c>
      <c r="V13" s="39" t="s">
        <v>42</v>
      </c>
      <c r="W13" s="58" t="s">
        <v>43</v>
      </c>
    </row>
    <row r="14" s="5" customFormat="1" ht="24" spans="1:23">
      <c r="A14" s="36">
        <v>2</v>
      </c>
      <c r="B14" s="37" t="s">
        <v>44</v>
      </c>
      <c r="C14" s="37" t="s">
        <v>30</v>
      </c>
      <c r="D14" s="37" t="s">
        <v>37</v>
      </c>
      <c r="E14" s="38" t="s">
        <v>38</v>
      </c>
      <c r="F14" s="39">
        <v>44593</v>
      </c>
      <c r="G14" s="39">
        <v>44652</v>
      </c>
      <c r="H14" s="40" t="s">
        <v>39</v>
      </c>
      <c r="I14" s="48" t="s">
        <v>45</v>
      </c>
      <c r="J14" s="38">
        <v>20</v>
      </c>
      <c r="K14" s="49"/>
      <c r="L14" s="38">
        <v>20</v>
      </c>
      <c r="M14" s="37"/>
      <c r="N14" s="37"/>
      <c r="O14" s="37">
        <v>1</v>
      </c>
      <c r="P14" s="50">
        <v>124</v>
      </c>
      <c r="Q14" s="50">
        <v>457</v>
      </c>
      <c r="R14" s="37">
        <v>1</v>
      </c>
      <c r="S14" s="50">
        <v>119</v>
      </c>
      <c r="T14" s="50">
        <v>445</v>
      </c>
      <c r="U14" s="38" t="s">
        <v>41</v>
      </c>
      <c r="V14" s="39" t="s">
        <v>42</v>
      </c>
      <c r="W14" s="58" t="s">
        <v>43</v>
      </c>
    </row>
    <row r="15" s="5" customFormat="1" ht="36" spans="1:23">
      <c r="A15" s="36">
        <v>3</v>
      </c>
      <c r="B15" s="37" t="s">
        <v>46</v>
      </c>
      <c r="C15" s="37" t="s">
        <v>33</v>
      </c>
      <c r="D15" s="37" t="s">
        <v>37</v>
      </c>
      <c r="E15" s="38" t="s">
        <v>47</v>
      </c>
      <c r="F15" s="39">
        <v>44682</v>
      </c>
      <c r="G15" s="39">
        <v>44896</v>
      </c>
      <c r="H15" s="40" t="s">
        <v>39</v>
      </c>
      <c r="I15" s="48" t="s">
        <v>48</v>
      </c>
      <c r="J15" s="38">
        <v>360</v>
      </c>
      <c r="K15" s="49"/>
      <c r="L15" s="38">
        <v>360</v>
      </c>
      <c r="M15" s="37"/>
      <c r="N15" s="37"/>
      <c r="O15" s="37">
        <v>1</v>
      </c>
      <c r="P15" s="50">
        <v>46</v>
      </c>
      <c r="Q15" s="50">
        <v>147</v>
      </c>
      <c r="R15" s="37"/>
      <c r="S15" s="50">
        <v>41</v>
      </c>
      <c r="T15" s="50">
        <v>135</v>
      </c>
      <c r="U15" s="38" t="s">
        <v>49</v>
      </c>
      <c r="V15" s="39" t="s">
        <v>42</v>
      </c>
      <c r="W15" s="58" t="s">
        <v>43</v>
      </c>
    </row>
    <row r="16" s="5" customFormat="1" ht="24" spans="1:23">
      <c r="A16" s="36">
        <v>4</v>
      </c>
      <c r="B16" s="38" t="s">
        <v>50</v>
      </c>
      <c r="C16" s="37" t="s">
        <v>33</v>
      </c>
      <c r="D16" s="37" t="s">
        <v>37</v>
      </c>
      <c r="E16" s="38" t="s">
        <v>47</v>
      </c>
      <c r="F16" s="39">
        <v>44682</v>
      </c>
      <c r="G16" s="39">
        <v>44896</v>
      </c>
      <c r="H16" s="40" t="s">
        <v>39</v>
      </c>
      <c r="I16" s="37" t="s">
        <v>51</v>
      </c>
      <c r="J16" s="51">
        <v>10</v>
      </c>
      <c r="K16" s="49"/>
      <c r="L16" s="51">
        <v>10</v>
      </c>
      <c r="M16" s="37"/>
      <c r="N16" s="37"/>
      <c r="O16" s="37">
        <v>1</v>
      </c>
      <c r="P16" s="50">
        <v>17</v>
      </c>
      <c r="Q16" s="50">
        <v>55</v>
      </c>
      <c r="R16" s="37"/>
      <c r="S16" s="38">
        <v>12</v>
      </c>
      <c r="T16" s="38">
        <v>43</v>
      </c>
      <c r="U16" s="38" t="s">
        <v>52</v>
      </c>
      <c r="V16" s="39" t="s">
        <v>42</v>
      </c>
      <c r="W16" s="58" t="s">
        <v>43</v>
      </c>
    </row>
    <row r="17" s="5" customFormat="1" ht="24" spans="1:23">
      <c r="A17" s="36">
        <v>5</v>
      </c>
      <c r="B17" s="37" t="s">
        <v>53</v>
      </c>
      <c r="C17" s="37" t="s">
        <v>33</v>
      </c>
      <c r="D17" s="37" t="s">
        <v>54</v>
      </c>
      <c r="E17" s="38" t="s">
        <v>47</v>
      </c>
      <c r="F17" s="39">
        <v>44743</v>
      </c>
      <c r="G17" s="39">
        <v>44896</v>
      </c>
      <c r="H17" s="40" t="s">
        <v>39</v>
      </c>
      <c r="I17" s="48" t="s">
        <v>55</v>
      </c>
      <c r="J17" s="38">
        <v>81</v>
      </c>
      <c r="K17" s="49"/>
      <c r="L17" s="38">
        <v>81</v>
      </c>
      <c r="M17" s="37"/>
      <c r="N17" s="37"/>
      <c r="O17" s="37">
        <v>1</v>
      </c>
      <c r="P17" s="50">
        <v>26</v>
      </c>
      <c r="Q17" s="50">
        <v>91</v>
      </c>
      <c r="R17" s="37"/>
      <c r="S17" s="50">
        <v>21</v>
      </c>
      <c r="T17" s="50">
        <v>79</v>
      </c>
      <c r="U17" s="38" t="s">
        <v>56</v>
      </c>
      <c r="V17" s="39" t="s">
        <v>42</v>
      </c>
      <c r="W17" s="58" t="s">
        <v>43</v>
      </c>
    </row>
    <row r="18" s="5" customFormat="1" ht="24" spans="1:23">
      <c r="A18" s="36">
        <v>6</v>
      </c>
      <c r="B18" s="38" t="s">
        <v>57</v>
      </c>
      <c r="C18" s="37" t="s">
        <v>33</v>
      </c>
      <c r="D18" s="38" t="s">
        <v>37</v>
      </c>
      <c r="E18" s="38" t="s">
        <v>58</v>
      </c>
      <c r="F18" s="39">
        <v>44562</v>
      </c>
      <c r="G18" s="39">
        <v>44896</v>
      </c>
      <c r="H18" s="40" t="s">
        <v>39</v>
      </c>
      <c r="I18" s="38" t="s">
        <v>59</v>
      </c>
      <c r="J18" s="38">
        <v>50</v>
      </c>
      <c r="K18" s="49"/>
      <c r="L18" s="38">
        <v>50</v>
      </c>
      <c r="M18" s="37"/>
      <c r="N18" s="37"/>
      <c r="O18" s="37">
        <v>1</v>
      </c>
      <c r="P18" s="50">
        <v>48</v>
      </c>
      <c r="Q18" s="50">
        <v>168</v>
      </c>
      <c r="R18" s="37"/>
      <c r="S18" s="38">
        <v>43</v>
      </c>
      <c r="T18" s="38">
        <v>156</v>
      </c>
      <c r="U18" s="38" t="s">
        <v>60</v>
      </c>
      <c r="V18" s="39" t="s">
        <v>42</v>
      </c>
      <c r="W18" s="58" t="s">
        <v>43</v>
      </c>
    </row>
    <row r="19" s="5" customFormat="1" ht="24" spans="1:23">
      <c r="A19" s="36">
        <v>7</v>
      </c>
      <c r="B19" s="38" t="s">
        <v>61</v>
      </c>
      <c r="C19" s="37" t="s">
        <v>33</v>
      </c>
      <c r="D19" s="38" t="s">
        <v>37</v>
      </c>
      <c r="E19" s="38" t="s">
        <v>58</v>
      </c>
      <c r="F19" s="39">
        <v>44562</v>
      </c>
      <c r="G19" s="39">
        <v>44896</v>
      </c>
      <c r="H19" s="40" t="s">
        <v>39</v>
      </c>
      <c r="I19" s="38" t="s">
        <v>62</v>
      </c>
      <c r="J19" s="38">
        <v>50</v>
      </c>
      <c r="K19" s="49"/>
      <c r="L19" s="38">
        <v>50</v>
      </c>
      <c r="M19" s="37"/>
      <c r="N19" s="37"/>
      <c r="O19" s="37">
        <v>1</v>
      </c>
      <c r="P19" s="50">
        <v>48</v>
      </c>
      <c r="Q19" s="50">
        <v>168</v>
      </c>
      <c r="R19" s="37"/>
      <c r="S19" s="38">
        <v>43</v>
      </c>
      <c r="T19" s="38">
        <v>156</v>
      </c>
      <c r="U19" s="38" t="s">
        <v>60</v>
      </c>
      <c r="V19" s="39" t="s">
        <v>42</v>
      </c>
      <c r="W19" s="58" t="s">
        <v>43</v>
      </c>
    </row>
    <row r="20" s="5" customFormat="1" ht="24" spans="1:23">
      <c r="A20" s="36">
        <v>8</v>
      </c>
      <c r="B20" s="41" t="s">
        <v>63</v>
      </c>
      <c r="C20" s="37" t="s">
        <v>33</v>
      </c>
      <c r="D20" s="38" t="s">
        <v>37</v>
      </c>
      <c r="E20" s="38" t="s">
        <v>58</v>
      </c>
      <c r="F20" s="39">
        <v>44562</v>
      </c>
      <c r="G20" s="39">
        <v>44896</v>
      </c>
      <c r="H20" s="40" t="s">
        <v>39</v>
      </c>
      <c r="I20" s="38" t="s">
        <v>64</v>
      </c>
      <c r="J20" s="37">
        <v>20</v>
      </c>
      <c r="K20" s="49"/>
      <c r="L20" s="37">
        <v>20</v>
      </c>
      <c r="M20" s="37"/>
      <c r="N20" s="37"/>
      <c r="O20" s="37">
        <v>1</v>
      </c>
      <c r="P20" s="50">
        <v>25</v>
      </c>
      <c r="Q20" s="50">
        <v>88</v>
      </c>
      <c r="R20" s="37"/>
      <c r="S20" s="37">
        <v>20</v>
      </c>
      <c r="T20" s="37">
        <v>76</v>
      </c>
      <c r="U20" s="38" t="s">
        <v>65</v>
      </c>
      <c r="V20" s="39" t="s">
        <v>42</v>
      </c>
      <c r="W20" s="58" t="s">
        <v>43</v>
      </c>
    </row>
    <row r="21" s="5" customFormat="1" ht="24" spans="1:23">
      <c r="A21" s="36">
        <v>9</v>
      </c>
      <c r="B21" s="38" t="s">
        <v>66</v>
      </c>
      <c r="C21" s="37" t="s">
        <v>33</v>
      </c>
      <c r="D21" s="37" t="s">
        <v>37</v>
      </c>
      <c r="E21" s="38" t="s">
        <v>67</v>
      </c>
      <c r="F21" s="39">
        <v>44562</v>
      </c>
      <c r="G21" s="39">
        <v>44835</v>
      </c>
      <c r="H21" s="40" t="s">
        <v>39</v>
      </c>
      <c r="I21" s="38" t="s">
        <v>68</v>
      </c>
      <c r="J21" s="38">
        <v>80</v>
      </c>
      <c r="K21" s="49"/>
      <c r="L21" s="38">
        <v>80</v>
      </c>
      <c r="M21" s="37"/>
      <c r="N21" s="37"/>
      <c r="O21" s="37">
        <v>1</v>
      </c>
      <c r="P21" s="50">
        <v>35</v>
      </c>
      <c r="Q21" s="50">
        <v>123</v>
      </c>
      <c r="R21" s="37"/>
      <c r="S21" s="38">
        <v>30</v>
      </c>
      <c r="T21" s="38">
        <v>111</v>
      </c>
      <c r="U21" s="38" t="s">
        <v>69</v>
      </c>
      <c r="V21" s="39" t="s">
        <v>42</v>
      </c>
      <c r="W21" s="58" t="s">
        <v>43</v>
      </c>
    </row>
    <row r="22" s="5" customFormat="1" ht="24" spans="1:23">
      <c r="A22" s="36">
        <v>10</v>
      </c>
      <c r="B22" s="38" t="s">
        <v>70</v>
      </c>
      <c r="C22" s="37" t="s">
        <v>33</v>
      </c>
      <c r="D22" s="37" t="s">
        <v>37</v>
      </c>
      <c r="E22" s="38" t="s">
        <v>67</v>
      </c>
      <c r="F22" s="39">
        <v>44562</v>
      </c>
      <c r="G22" s="39">
        <v>44835</v>
      </c>
      <c r="H22" s="40" t="s">
        <v>39</v>
      </c>
      <c r="I22" s="38" t="s">
        <v>71</v>
      </c>
      <c r="J22" s="38">
        <v>70</v>
      </c>
      <c r="K22" s="49"/>
      <c r="L22" s="38">
        <v>70</v>
      </c>
      <c r="M22" s="37"/>
      <c r="N22" s="37"/>
      <c r="O22" s="37">
        <v>1</v>
      </c>
      <c r="P22" s="50">
        <v>35</v>
      </c>
      <c r="Q22" s="50">
        <v>123</v>
      </c>
      <c r="R22" s="37"/>
      <c r="S22" s="38">
        <v>30</v>
      </c>
      <c r="T22" s="38">
        <v>111</v>
      </c>
      <c r="U22" s="38" t="s">
        <v>72</v>
      </c>
      <c r="V22" s="39" t="s">
        <v>42</v>
      </c>
      <c r="W22" s="58" t="s">
        <v>43</v>
      </c>
    </row>
    <row r="23" s="5" customFormat="1" ht="24" spans="1:23">
      <c r="A23" s="36">
        <v>11</v>
      </c>
      <c r="B23" s="38" t="s">
        <v>73</v>
      </c>
      <c r="C23" s="37" t="s">
        <v>33</v>
      </c>
      <c r="D23" s="37" t="s">
        <v>74</v>
      </c>
      <c r="E23" s="38" t="s">
        <v>67</v>
      </c>
      <c r="F23" s="39">
        <v>44562</v>
      </c>
      <c r="G23" s="39">
        <v>44835</v>
      </c>
      <c r="H23" s="40" t="s">
        <v>39</v>
      </c>
      <c r="I23" s="38" t="s">
        <v>75</v>
      </c>
      <c r="J23" s="38">
        <v>60</v>
      </c>
      <c r="K23" s="49"/>
      <c r="L23" s="38">
        <v>60</v>
      </c>
      <c r="M23" s="37"/>
      <c r="N23" s="37"/>
      <c r="O23" s="37">
        <v>1</v>
      </c>
      <c r="P23" s="50">
        <v>35</v>
      </c>
      <c r="Q23" s="50">
        <v>123</v>
      </c>
      <c r="R23" s="37"/>
      <c r="S23" s="38">
        <v>30</v>
      </c>
      <c r="T23" s="38">
        <v>111</v>
      </c>
      <c r="U23" s="38" t="s">
        <v>72</v>
      </c>
      <c r="V23" s="39" t="s">
        <v>42</v>
      </c>
      <c r="W23" s="58" t="s">
        <v>43</v>
      </c>
    </row>
    <row r="24" s="5" customFormat="1" ht="24" spans="1:23">
      <c r="A24" s="36">
        <v>12</v>
      </c>
      <c r="B24" s="37" t="s">
        <v>76</v>
      </c>
      <c r="C24" s="37" t="s">
        <v>33</v>
      </c>
      <c r="D24" s="37" t="s">
        <v>37</v>
      </c>
      <c r="E24" s="37" t="s">
        <v>77</v>
      </c>
      <c r="F24" s="39">
        <v>44562</v>
      </c>
      <c r="G24" s="39">
        <v>44835</v>
      </c>
      <c r="H24" s="40" t="s">
        <v>39</v>
      </c>
      <c r="I24" s="37" t="s">
        <v>78</v>
      </c>
      <c r="J24" s="37">
        <v>280</v>
      </c>
      <c r="K24" s="49"/>
      <c r="L24" s="37">
        <v>280</v>
      </c>
      <c r="M24" s="37"/>
      <c r="N24" s="37"/>
      <c r="O24" s="37">
        <v>1</v>
      </c>
      <c r="P24" s="50">
        <v>53</v>
      </c>
      <c r="Q24" s="50">
        <v>198</v>
      </c>
      <c r="R24" s="37"/>
      <c r="S24" s="37">
        <v>48</v>
      </c>
      <c r="T24" s="37">
        <v>186</v>
      </c>
      <c r="U24" s="38" t="s">
        <v>79</v>
      </c>
      <c r="V24" s="39" t="s">
        <v>42</v>
      </c>
      <c r="W24" s="58" t="s">
        <v>43</v>
      </c>
    </row>
    <row r="25" s="6" customFormat="1" ht="24" spans="1:23">
      <c r="A25" s="36">
        <v>13</v>
      </c>
      <c r="B25" s="37" t="s">
        <v>80</v>
      </c>
      <c r="C25" s="37" t="s">
        <v>33</v>
      </c>
      <c r="D25" s="37" t="s">
        <v>37</v>
      </c>
      <c r="E25" s="38" t="s">
        <v>81</v>
      </c>
      <c r="F25" s="39">
        <v>44562</v>
      </c>
      <c r="G25" s="39">
        <v>44650</v>
      </c>
      <c r="H25" s="40" t="s">
        <v>39</v>
      </c>
      <c r="I25" s="48" t="s">
        <v>82</v>
      </c>
      <c r="J25" s="38">
        <v>39</v>
      </c>
      <c r="K25" s="52"/>
      <c r="L25" s="38">
        <v>39</v>
      </c>
      <c r="M25" s="37"/>
      <c r="N25" s="37"/>
      <c r="O25" s="37">
        <v>1</v>
      </c>
      <c r="P25" s="50">
        <v>83</v>
      </c>
      <c r="Q25" s="50">
        <v>312</v>
      </c>
      <c r="R25" s="37"/>
      <c r="S25" s="38">
        <v>78</v>
      </c>
      <c r="T25" s="38">
        <v>300</v>
      </c>
      <c r="U25" s="37" t="s">
        <v>83</v>
      </c>
      <c r="V25" s="39" t="s">
        <v>42</v>
      </c>
      <c r="W25" s="58" t="s">
        <v>43</v>
      </c>
    </row>
    <row r="26" s="6" customFormat="1" ht="24" spans="1:23">
      <c r="A26" s="36">
        <v>14</v>
      </c>
      <c r="B26" s="37" t="s">
        <v>84</v>
      </c>
      <c r="C26" s="37" t="s">
        <v>33</v>
      </c>
      <c r="D26" s="37" t="s">
        <v>37</v>
      </c>
      <c r="E26" s="38" t="s">
        <v>85</v>
      </c>
      <c r="F26" s="39">
        <v>44562</v>
      </c>
      <c r="G26" s="39">
        <v>44711</v>
      </c>
      <c r="H26" s="40" t="s">
        <v>39</v>
      </c>
      <c r="I26" s="48" t="s">
        <v>86</v>
      </c>
      <c r="J26" s="51">
        <v>260</v>
      </c>
      <c r="K26" s="52"/>
      <c r="L26" s="51">
        <v>260</v>
      </c>
      <c r="M26" s="37"/>
      <c r="N26" s="37"/>
      <c r="O26" s="37">
        <v>1</v>
      </c>
      <c r="P26" s="50">
        <v>83</v>
      </c>
      <c r="Q26" s="50">
        <v>312</v>
      </c>
      <c r="R26" s="37"/>
      <c r="S26" s="38">
        <v>78</v>
      </c>
      <c r="T26" s="38">
        <v>300</v>
      </c>
      <c r="U26" s="37" t="s">
        <v>83</v>
      </c>
      <c r="V26" s="39" t="s">
        <v>42</v>
      </c>
      <c r="W26" s="58" t="s">
        <v>43</v>
      </c>
    </row>
    <row r="27" s="6" customFormat="1" ht="36" spans="1:23">
      <c r="A27" s="36">
        <v>15</v>
      </c>
      <c r="B27" s="37" t="s">
        <v>87</v>
      </c>
      <c r="C27" s="37" t="s">
        <v>33</v>
      </c>
      <c r="D27" s="37" t="s">
        <v>37</v>
      </c>
      <c r="E27" s="38" t="s">
        <v>85</v>
      </c>
      <c r="F27" s="39">
        <v>44562</v>
      </c>
      <c r="G27" s="39">
        <v>44711</v>
      </c>
      <c r="H27" s="40" t="s">
        <v>39</v>
      </c>
      <c r="I27" s="48" t="s">
        <v>88</v>
      </c>
      <c r="J27" s="51">
        <v>28</v>
      </c>
      <c r="K27" s="52"/>
      <c r="L27" s="51">
        <v>28</v>
      </c>
      <c r="M27" s="37"/>
      <c r="N27" s="37"/>
      <c r="O27" s="37">
        <v>1</v>
      </c>
      <c r="P27" s="50">
        <v>32</v>
      </c>
      <c r="Q27" s="50">
        <v>114</v>
      </c>
      <c r="R27" s="37"/>
      <c r="S27" s="38">
        <v>27</v>
      </c>
      <c r="T27" s="38">
        <v>102</v>
      </c>
      <c r="U27" s="37" t="s">
        <v>89</v>
      </c>
      <c r="V27" s="39" t="s">
        <v>42</v>
      </c>
      <c r="W27" s="58" t="s">
        <v>43</v>
      </c>
    </row>
    <row r="28" s="6" customFormat="1" ht="24" spans="1:23">
      <c r="A28" s="36">
        <v>16</v>
      </c>
      <c r="B28" s="37" t="s">
        <v>90</v>
      </c>
      <c r="C28" s="37" t="s">
        <v>33</v>
      </c>
      <c r="D28" s="37" t="s">
        <v>37</v>
      </c>
      <c r="E28" s="38" t="s">
        <v>85</v>
      </c>
      <c r="F28" s="39">
        <v>44562</v>
      </c>
      <c r="G28" s="39">
        <v>44711</v>
      </c>
      <c r="H28" s="40" t="s">
        <v>39</v>
      </c>
      <c r="I28" s="48" t="s">
        <v>91</v>
      </c>
      <c r="J28" s="51">
        <v>260</v>
      </c>
      <c r="K28" s="52"/>
      <c r="L28" s="51">
        <v>260</v>
      </c>
      <c r="M28" s="37"/>
      <c r="N28" s="37"/>
      <c r="O28" s="37">
        <v>1</v>
      </c>
      <c r="P28" s="37">
        <v>103</v>
      </c>
      <c r="Q28" s="37">
        <v>478</v>
      </c>
      <c r="R28" s="37"/>
      <c r="S28" s="37">
        <v>103</v>
      </c>
      <c r="T28" s="37">
        <v>478</v>
      </c>
      <c r="U28" s="37" t="s">
        <v>92</v>
      </c>
      <c r="V28" s="39" t="s">
        <v>42</v>
      </c>
      <c r="W28" s="58" t="s">
        <v>43</v>
      </c>
    </row>
    <row r="29" s="6" customFormat="1" ht="24" spans="1:23">
      <c r="A29" s="36">
        <v>17</v>
      </c>
      <c r="B29" s="37" t="s">
        <v>93</v>
      </c>
      <c r="C29" s="37" t="s">
        <v>33</v>
      </c>
      <c r="D29" s="37" t="s">
        <v>37</v>
      </c>
      <c r="E29" s="38" t="s">
        <v>85</v>
      </c>
      <c r="F29" s="39">
        <v>44562</v>
      </c>
      <c r="G29" s="39">
        <v>44711</v>
      </c>
      <c r="H29" s="40" t="s">
        <v>39</v>
      </c>
      <c r="I29" s="37" t="s">
        <v>94</v>
      </c>
      <c r="J29" s="51">
        <v>80</v>
      </c>
      <c r="K29" s="51"/>
      <c r="L29" s="37"/>
      <c r="M29" s="37">
        <v>80</v>
      </c>
      <c r="N29" s="37"/>
      <c r="O29" s="37">
        <v>1</v>
      </c>
      <c r="P29" s="37">
        <v>660</v>
      </c>
      <c r="Q29" s="37">
        <v>1953</v>
      </c>
      <c r="R29" s="37"/>
      <c r="S29" s="37">
        <v>103</v>
      </c>
      <c r="T29" s="37">
        <v>478</v>
      </c>
      <c r="U29" s="37" t="s">
        <v>95</v>
      </c>
      <c r="V29" s="39" t="s">
        <v>42</v>
      </c>
      <c r="W29" s="58" t="s">
        <v>43</v>
      </c>
    </row>
    <row r="30" s="6" customFormat="1" ht="24" spans="1:23">
      <c r="A30" s="36">
        <v>18</v>
      </c>
      <c r="B30" s="42" t="s">
        <v>96</v>
      </c>
      <c r="C30" s="37" t="s">
        <v>33</v>
      </c>
      <c r="D30" s="38" t="s">
        <v>54</v>
      </c>
      <c r="E30" s="43" t="s">
        <v>97</v>
      </c>
      <c r="F30" s="44">
        <v>44621</v>
      </c>
      <c r="G30" s="44">
        <v>44896</v>
      </c>
      <c r="H30" s="40" t="s">
        <v>39</v>
      </c>
      <c r="I30" s="43" t="s">
        <v>98</v>
      </c>
      <c r="J30" s="53">
        <v>100</v>
      </c>
      <c r="K30" s="52"/>
      <c r="L30" s="53">
        <v>100</v>
      </c>
      <c r="M30" s="37"/>
      <c r="N30" s="37"/>
      <c r="O30" s="37">
        <v>1</v>
      </c>
      <c r="P30" s="50">
        <v>46</v>
      </c>
      <c r="Q30" s="50">
        <v>162</v>
      </c>
      <c r="R30" s="37"/>
      <c r="S30" s="59">
        <v>41</v>
      </c>
      <c r="T30" s="59">
        <v>150</v>
      </c>
      <c r="U30" s="43" t="s">
        <v>99</v>
      </c>
      <c r="V30" s="44" t="s">
        <v>42</v>
      </c>
      <c r="W30" s="58" t="s">
        <v>43</v>
      </c>
    </row>
    <row r="31" s="6" customFormat="1" ht="24" spans="1:23">
      <c r="A31" s="36">
        <v>19</v>
      </c>
      <c r="B31" s="42" t="s">
        <v>100</v>
      </c>
      <c r="C31" s="37" t="s">
        <v>33</v>
      </c>
      <c r="D31" s="38" t="s">
        <v>54</v>
      </c>
      <c r="E31" s="43" t="s">
        <v>97</v>
      </c>
      <c r="F31" s="44">
        <v>44621</v>
      </c>
      <c r="G31" s="44">
        <v>44896</v>
      </c>
      <c r="H31" s="40" t="s">
        <v>39</v>
      </c>
      <c r="I31" s="43" t="s">
        <v>101</v>
      </c>
      <c r="J31" s="38">
        <v>60</v>
      </c>
      <c r="K31" s="52"/>
      <c r="L31" s="38">
        <v>60</v>
      </c>
      <c r="M31" s="37"/>
      <c r="N31" s="37"/>
      <c r="O31" s="37">
        <v>1</v>
      </c>
      <c r="P31" s="50">
        <v>46</v>
      </c>
      <c r="Q31" s="50">
        <v>162</v>
      </c>
      <c r="R31" s="37"/>
      <c r="S31" s="59">
        <v>41</v>
      </c>
      <c r="T31" s="59">
        <v>150</v>
      </c>
      <c r="U31" s="38" t="s">
        <v>102</v>
      </c>
      <c r="V31" s="44" t="s">
        <v>42</v>
      </c>
      <c r="W31" s="58" t="s">
        <v>43</v>
      </c>
    </row>
    <row r="32" s="6" customFormat="1" ht="24" spans="1:23">
      <c r="A32" s="36">
        <v>20</v>
      </c>
      <c r="B32" s="42" t="s">
        <v>103</v>
      </c>
      <c r="C32" s="37" t="s">
        <v>33</v>
      </c>
      <c r="D32" s="38" t="s">
        <v>37</v>
      </c>
      <c r="E32" s="43" t="s">
        <v>97</v>
      </c>
      <c r="F32" s="44">
        <v>44621</v>
      </c>
      <c r="G32" s="44">
        <v>44896</v>
      </c>
      <c r="H32" s="40" t="s">
        <v>39</v>
      </c>
      <c r="I32" s="43" t="s">
        <v>104</v>
      </c>
      <c r="J32" s="38">
        <v>600</v>
      </c>
      <c r="K32" s="52"/>
      <c r="L32" s="38">
        <v>600</v>
      </c>
      <c r="M32" s="37"/>
      <c r="N32" s="37"/>
      <c r="O32" s="37">
        <v>1</v>
      </c>
      <c r="P32" s="50">
        <v>46</v>
      </c>
      <c r="Q32" s="50">
        <v>162</v>
      </c>
      <c r="R32" s="37"/>
      <c r="S32" s="59">
        <v>41</v>
      </c>
      <c r="T32" s="59">
        <v>150</v>
      </c>
      <c r="U32" s="38" t="s">
        <v>105</v>
      </c>
      <c r="V32" s="44" t="s">
        <v>42</v>
      </c>
      <c r="W32" s="58" t="s">
        <v>43</v>
      </c>
    </row>
    <row r="33" s="6" customFormat="1" ht="36" spans="1:23">
      <c r="A33" s="36">
        <v>21</v>
      </c>
      <c r="B33" s="42" t="s">
        <v>106</v>
      </c>
      <c r="C33" s="37" t="s">
        <v>33</v>
      </c>
      <c r="D33" s="38" t="s">
        <v>37</v>
      </c>
      <c r="E33" s="43" t="s">
        <v>107</v>
      </c>
      <c r="F33" s="44" t="s">
        <v>108</v>
      </c>
      <c r="G33" s="44" t="s">
        <v>109</v>
      </c>
      <c r="H33" s="40" t="s">
        <v>39</v>
      </c>
      <c r="I33" s="43" t="s">
        <v>110</v>
      </c>
      <c r="J33" s="38">
        <v>90</v>
      </c>
      <c r="K33" s="52"/>
      <c r="L33" s="38">
        <v>90</v>
      </c>
      <c r="M33" s="37"/>
      <c r="N33" s="37"/>
      <c r="O33" s="37">
        <v>1</v>
      </c>
      <c r="P33" s="50">
        <v>36</v>
      </c>
      <c r="Q33" s="50">
        <v>145</v>
      </c>
      <c r="R33" s="37"/>
      <c r="S33" s="59">
        <v>4</v>
      </c>
      <c r="T33" s="59">
        <v>16</v>
      </c>
      <c r="U33" s="38" t="s">
        <v>111</v>
      </c>
      <c r="V33" s="44" t="s">
        <v>42</v>
      </c>
      <c r="W33" s="58" t="s">
        <v>43</v>
      </c>
    </row>
    <row r="34" s="6" customFormat="1" ht="36" spans="1:23">
      <c r="A34" s="36">
        <v>22</v>
      </c>
      <c r="B34" s="42" t="s">
        <v>106</v>
      </c>
      <c r="C34" s="37" t="s">
        <v>33</v>
      </c>
      <c r="D34" s="38" t="s">
        <v>37</v>
      </c>
      <c r="E34" s="43" t="s">
        <v>107</v>
      </c>
      <c r="F34" s="44">
        <v>44621</v>
      </c>
      <c r="G34" s="44" t="s">
        <v>109</v>
      </c>
      <c r="H34" s="40" t="s">
        <v>39</v>
      </c>
      <c r="I34" s="43" t="s">
        <v>112</v>
      </c>
      <c r="J34" s="38">
        <v>210</v>
      </c>
      <c r="K34" s="52"/>
      <c r="L34" s="38">
        <v>210</v>
      </c>
      <c r="M34" s="37"/>
      <c r="N34" s="37"/>
      <c r="O34" s="37">
        <v>1</v>
      </c>
      <c r="P34" s="50">
        <v>28</v>
      </c>
      <c r="Q34" s="50">
        <v>118</v>
      </c>
      <c r="R34" s="37"/>
      <c r="S34" s="59">
        <v>6</v>
      </c>
      <c r="T34" s="59">
        <v>17</v>
      </c>
      <c r="U34" s="38" t="s">
        <v>113</v>
      </c>
      <c r="V34" s="44" t="s">
        <v>42</v>
      </c>
      <c r="W34" s="58" t="s">
        <v>43</v>
      </c>
    </row>
    <row r="35" s="6" customFormat="1" ht="36" spans="1:23">
      <c r="A35" s="36">
        <v>23</v>
      </c>
      <c r="B35" s="42" t="s">
        <v>106</v>
      </c>
      <c r="C35" s="37" t="s">
        <v>33</v>
      </c>
      <c r="D35" s="38" t="s">
        <v>37</v>
      </c>
      <c r="E35" s="43" t="s">
        <v>107</v>
      </c>
      <c r="F35" s="44">
        <v>44621</v>
      </c>
      <c r="G35" s="44" t="s">
        <v>109</v>
      </c>
      <c r="H35" s="40" t="s">
        <v>39</v>
      </c>
      <c r="I35" s="43" t="s">
        <v>114</v>
      </c>
      <c r="J35" s="38">
        <v>150</v>
      </c>
      <c r="K35" s="52"/>
      <c r="L35" s="38">
        <v>150</v>
      </c>
      <c r="M35" s="37"/>
      <c r="N35" s="37"/>
      <c r="O35" s="37">
        <v>1</v>
      </c>
      <c r="P35" s="50">
        <v>53</v>
      </c>
      <c r="Q35" s="50">
        <v>215</v>
      </c>
      <c r="R35" s="37"/>
      <c r="S35" s="59">
        <v>4</v>
      </c>
      <c r="T35" s="59">
        <v>15</v>
      </c>
      <c r="U35" s="38" t="s">
        <v>115</v>
      </c>
      <c r="V35" s="44" t="s">
        <v>42</v>
      </c>
      <c r="W35" s="58" t="s">
        <v>43</v>
      </c>
    </row>
    <row r="36" s="6" customFormat="1" ht="36" spans="1:23">
      <c r="A36" s="36">
        <v>24</v>
      </c>
      <c r="B36" s="42" t="s">
        <v>106</v>
      </c>
      <c r="C36" s="37" t="s">
        <v>33</v>
      </c>
      <c r="D36" s="38" t="s">
        <v>37</v>
      </c>
      <c r="E36" s="43" t="s">
        <v>116</v>
      </c>
      <c r="F36" s="44">
        <v>44621</v>
      </c>
      <c r="G36" s="44">
        <v>44896</v>
      </c>
      <c r="H36" s="40" t="s">
        <v>39</v>
      </c>
      <c r="I36" s="43" t="s">
        <v>117</v>
      </c>
      <c r="J36" s="38">
        <v>270</v>
      </c>
      <c r="K36" s="52"/>
      <c r="L36" s="38">
        <v>270</v>
      </c>
      <c r="M36" s="37"/>
      <c r="N36" s="37"/>
      <c r="O36" s="37">
        <v>1</v>
      </c>
      <c r="P36" s="50">
        <v>65</v>
      </c>
      <c r="Q36" s="50">
        <v>228</v>
      </c>
      <c r="R36" s="37"/>
      <c r="S36" s="59">
        <v>5</v>
      </c>
      <c r="T36" s="59">
        <v>15</v>
      </c>
      <c r="U36" s="38" t="s">
        <v>118</v>
      </c>
      <c r="V36" s="44" t="s">
        <v>42</v>
      </c>
      <c r="W36" s="58" t="s">
        <v>43</v>
      </c>
    </row>
    <row r="37" s="1" customFormat="1" ht="24" spans="1:23">
      <c r="A37" s="36">
        <v>25</v>
      </c>
      <c r="B37" s="45" t="s">
        <v>119</v>
      </c>
      <c r="C37" s="37" t="s">
        <v>33</v>
      </c>
      <c r="D37" s="45" t="s">
        <v>37</v>
      </c>
      <c r="E37" s="45" t="s">
        <v>120</v>
      </c>
      <c r="F37" s="39">
        <v>44682</v>
      </c>
      <c r="G37" s="39">
        <v>44835</v>
      </c>
      <c r="H37" s="37" t="s">
        <v>39</v>
      </c>
      <c r="I37" s="45" t="s">
        <v>121</v>
      </c>
      <c r="J37" s="45">
        <v>20</v>
      </c>
      <c r="K37" s="37"/>
      <c r="L37" s="37">
        <v>20</v>
      </c>
      <c r="M37" s="37"/>
      <c r="N37" s="37"/>
      <c r="O37" s="45">
        <v>1</v>
      </c>
      <c r="P37" s="45">
        <v>626</v>
      </c>
      <c r="Q37" s="45">
        <v>2293</v>
      </c>
      <c r="R37" s="37">
        <v>1</v>
      </c>
      <c r="S37" s="37">
        <v>196</v>
      </c>
      <c r="T37" s="37">
        <v>832</v>
      </c>
      <c r="U37" s="45" t="s">
        <v>122</v>
      </c>
      <c r="V37" s="45" t="s">
        <v>42</v>
      </c>
      <c r="W37" s="58" t="s">
        <v>43</v>
      </c>
    </row>
    <row r="38" s="1" customFormat="1" ht="24" spans="1:23">
      <c r="A38" s="36">
        <v>26</v>
      </c>
      <c r="B38" s="45" t="s">
        <v>119</v>
      </c>
      <c r="C38" s="37" t="s">
        <v>33</v>
      </c>
      <c r="D38" s="45" t="s">
        <v>37</v>
      </c>
      <c r="E38" s="45" t="s">
        <v>120</v>
      </c>
      <c r="F38" s="39">
        <v>44593</v>
      </c>
      <c r="G38" s="39">
        <v>44682</v>
      </c>
      <c r="H38" s="37" t="s">
        <v>39</v>
      </c>
      <c r="I38" s="45" t="s">
        <v>123</v>
      </c>
      <c r="J38" s="45">
        <v>18</v>
      </c>
      <c r="K38" s="37"/>
      <c r="L38" s="37">
        <v>18</v>
      </c>
      <c r="M38" s="37"/>
      <c r="N38" s="37"/>
      <c r="O38" s="45">
        <v>1</v>
      </c>
      <c r="P38" s="45">
        <v>626</v>
      </c>
      <c r="Q38" s="45">
        <v>2293</v>
      </c>
      <c r="R38" s="37">
        <v>1</v>
      </c>
      <c r="S38" s="37">
        <v>196</v>
      </c>
      <c r="T38" s="37">
        <v>832</v>
      </c>
      <c r="U38" s="45" t="s">
        <v>122</v>
      </c>
      <c r="V38" s="45" t="s">
        <v>42</v>
      </c>
      <c r="W38" s="58" t="s">
        <v>43</v>
      </c>
    </row>
    <row r="39" s="1" customFormat="1" ht="24" spans="1:23">
      <c r="A39" s="36">
        <v>27</v>
      </c>
      <c r="B39" s="45" t="s">
        <v>119</v>
      </c>
      <c r="C39" s="37" t="s">
        <v>33</v>
      </c>
      <c r="D39" s="45" t="s">
        <v>37</v>
      </c>
      <c r="E39" s="45" t="s">
        <v>120</v>
      </c>
      <c r="F39" s="39">
        <v>44593</v>
      </c>
      <c r="G39" s="39">
        <v>44682</v>
      </c>
      <c r="H39" s="37" t="s">
        <v>39</v>
      </c>
      <c r="I39" s="45" t="s">
        <v>124</v>
      </c>
      <c r="J39" s="45">
        <v>10</v>
      </c>
      <c r="K39" s="37"/>
      <c r="L39" s="37">
        <v>10</v>
      </c>
      <c r="M39" s="37"/>
      <c r="N39" s="37"/>
      <c r="O39" s="45">
        <v>1</v>
      </c>
      <c r="P39" s="45">
        <v>626</v>
      </c>
      <c r="Q39" s="45">
        <v>2293</v>
      </c>
      <c r="R39" s="37">
        <v>1</v>
      </c>
      <c r="S39" s="37">
        <v>196</v>
      </c>
      <c r="T39" s="37">
        <v>832</v>
      </c>
      <c r="U39" s="45" t="s">
        <v>122</v>
      </c>
      <c r="V39" s="45" t="s">
        <v>42</v>
      </c>
      <c r="W39" s="58" t="s">
        <v>43</v>
      </c>
    </row>
    <row r="40" s="1" customFormat="1" ht="24" spans="1:23">
      <c r="A40" s="36">
        <v>28</v>
      </c>
      <c r="B40" s="45" t="s">
        <v>119</v>
      </c>
      <c r="C40" s="37" t="s">
        <v>33</v>
      </c>
      <c r="D40" s="45" t="s">
        <v>37</v>
      </c>
      <c r="E40" s="45" t="s">
        <v>120</v>
      </c>
      <c r="F40" s="39">
        <v>44593</v>
      </c>
      <c r="G40" s="39">
        <v>44682</v>
      </c>
      <c r="H40" s="37" t="s">
        <v>39</v>
      </c>
      <c r="I40" s="45" t="s">
        <v>125</v>
      </c>
      <c r="J40" s="45">
        <v>10</v>
      </c>
      <c r="K40" s="37"/>
      <c r="L40" s="37">
        <v>10</v>
      </c>
      <c r="M40" s="37"/>
      <c r="N40" s="37"/>
      <c r="O40" s="45">
        <v>1</v>
      </c>
      <c r="P40" s="45">
        <v>626</v>
      </c>
      <c r="Q40" s="45">
        <v>2293</v>
      </c>
      <c r="R40" s="37">
        <v>1</v>
      </c>
      <c r="S40" s="37">
        <v>196</v>
      </c>
      <c r="T40" s="37">
        <v>832</v>
      </c>
      <c r="U40" s="45" t="s">
        <v>122</v>
      </c>
      <c r="V40" s="45" t="s">
        <v>42</v>
      </c>
      <c r="W40" s="58" t="s">
        <v>43</v>
      </c>
    </row>
    <row r="41" s="1" customFormat="1" ht="24" spans="1:23">
      <c r="A41" s="36">
        <v>29</v>
      </c>
      <c r="B41" s="45" t="s">
        <v>126</v>
      </c>
      <c r="C41" s="37" t="s">
        <v>33</v>
      </c>
      <c r="D41" s="45" t="s">
        <v>37</v>
      </c>
      <c r="E41" s="45" t="s">
        <v>120</v>
      </c>
      <c r="F41" s="39">
        <v>44562</v>
      </c>
      <c r="G41" s="39">
        <v>44743</v>
      </c>
      <c r="H41" s="37" t="s">
        <v>39</v>
      </c>
      <c r="I41" s="45" t="s">
        <v>127</v>
      </c>
      <c r="J41" s="45">
        <v>100</v>
      </c>
      <c r="K41" s="37"/>
      <c r="L41" s="37">
        <v>100</v>
      </c>
      <c r="M41" s="37"/>
      <c r="N41" s="37"/>
      <c r="O41" s="45">
        <v>1</v>
      </c>
      <c r="P41" s="45">
        <v>200</v>
      </c>
      <c r="Q41" s="45">
        <v>800</v>
      </c>
      <c r="R41" s="37">
        <v>1</v>
      </c>
      <c r="S41" s="37">
        <v>80</v>
      </c>
      <c r="T41" s="37">
        <v>330</v>
      </c>
      <c r="U41" s="45" t="s">
        <v>128</v>
      </c>
      <c r="V41" s="45" t="s">
        <v>42</v>
      </c>
      <c r="W41" s="58" t="s">
        <v>43</v>
      </c>
    </row>
    <row r="42" s="1" customFormat="1" ht="24" spans="1:23">
      <c r="A42" s="36">
        <v>30</v>
      </c>
      <c r="B42" s="45" t="s">
        <v>129</v>
      </c>
      <c r="C42" s="37" t="s">
        <v>33</v>
      </c>
      <c r="D42" s="45" t="s">
        <v>54</v>
      </c>
      <c r="E42" s="45" t="s">
        <v>120</v>
      </c>
      <c r="F42" s="39">
        <v>44682</v>
      </c>
      <c r="G42" s="39">
        <v>44896</v>
      </c>
      <c r="H42" s="37" t="s">
        <v>39</v>
      </c>
      <c r="I42" s="45" t="s">
        <v>130</v>
      </c>
      <c r="J42" s="45">
        <v>120</v>
      </c>
      <c r="K42" s="37"/>
      <c r="L42" s="37">
        <v>120</v>
      </c>
      <c r="M42" s="37"/>
      <c r="N42" s="37"/>
      <c r="O42" s="45">
        <v>1</v>
      </c>
      <c r="P42" s="45">
        <v>150</v>
      </c>
      <c r="Q42" s="45">
        <v>600</v>
      </c>
      <c r="R42" s="37">
        <v>1</v>
      </c>
      <c r="S42" s="37">
        <v>60</v>
      </c>
      <c r="T42" s="37">
        <v>250</v>
      </c>
      <c r="U42" s="45" t="s">
        <v>131</v>
      </c>
      <c r="V42" s="45" t="s">
        <v>42</v>
      </c>
      <c r="W42" s="58" t="s">
        <v>43</v>
      </c>
    </row>
    <row r="43" s="1" customFormat="1" ht="24" spans="1:23">
      <c r="A43" s="36">
        <v>31</v>
      </c>
      <c r="B43" s="45" t="s">
        <v>132</v>
      </c>
      <c r="C43" s="37" t="s">
        <v>33</v>
      </c>
      <c r="D43" s="45" t="s">
        <v>37</v>
      </c>
      <c r="E43" s="45" t="s">
        <v>120</v>
      </c>
      <c r="F43" s="39">
        <v>44682</v>
      </c>
      <c r="G43" s="39">
        <v>44896</v>
      </c>
      <c r="H43" s="37" t="s">
        <v>39</v>
      </c>
      <c r="I43" s="45" t="s">
        <v>133</v>
      </c>
      <c r="J43" s="45">
        <v>120</v>
      </c>
      <c r="K43" s="37"/>
      <c r="L43" s="37">
        <v>120</v>
      </c>
      <c r="M43" s="37"/>
      <c r="N43" s="37"/>
      <c r="O43" s="45">
        <v>1</v>
      </c>
      <c r="P43" s="45">
        <v>80</v>
      </c>
      <c r="Q43" s="45">
        <v>260</v>
      </c>
      <c r="R43" s="37">
        <v>1</v>
      </c>
      <c r="S43" s="37">
        <v>50</v>
      </c>
      <c r="T43" s="37">
        <v>230</v>
      </c>
      <c r="U43" s="45" t="s">
        <v>134</v>
      </c>
      <c r="V43" s="45" t="s">
        <v>42</v>
      </c>
      <c r="W43" s="58" t="s">
        <v>43</v>
      </c>
    </row>
    <row r="44" s="1" customFormat="1" ht="24" spans="1:23">
      <c r="A44" s="36">
        <v>32</v>
      </c>
      <c r="B44" s="45" t="s">
        <v>135</v>
      </c>
      <c r="C44" s="37" t="s">
        <v>33</v>
      </c>
      <c r="D44" s="45" t="s">
        <v>37</v>
      </c>
      <c r="E44" s="45" t="s">
        <v>120</v>
      </c>
      <c r="F44" s="39">
        <v>44682</v>
      </c>
      <c r="G44" s="39">
        <v>44896</v>
      </c>
      <c r="H44" s="37" t="s">
        <v>39</v>
      </c>
      <c r="I44" s="45" t="s">
        <v>136</v>
      </c>
      <c r="J44" s="45">
        <v>20</v>
      </c>
      <c r="K44" s="37"/>
      <c r="L44" s="37">
        <v>20</v>
      </c>
      <c r="M44" s="37"/>
      <c r="N44" s="37"/>
      <c r="O44" s="45">
        <v>1</v>
      </c>
      <c r="P44" s="45">
        <v>40</v>
      </c>
      <c r="Q44" s="45">
        <v>130</v>
      </c>
      <c r="R44" s="37">
        <v>1</v>
      </c>
      <c r="S44" s="37">
        <v>16</v>
      </c>
      <c r="T44" s="37">
        <v>60</v>
      </c>
      <c r="U44" s="45" t="s">
        <v>137</v>
      </c>
      <c r="V44" s="45" t="s">
        <v>42</v>
      </c>
      <c r="W44" s="58" t="s">
        <v>43</v>
      </c>
    </row>
    <row r="45" s="1" customFormat="1" ht="24" spans="1:23">
      <c r="A45" s="36">
        <v>33</v>
      </c>
      <c r="B45" s="45" t="s">
        <v>135</v>
      </c>
      <c r="C45" s="37" t="s">
        <v>33</v>
      </c>
      <c r="D45" s="45" t="s">
        <v>37</v>
      </c>
      <c r="E45" s="45" t="s">
        <v>120</v>
      </c>
      <c r="F45" s="39">
        <v>44682</v>
      </c>
      <c r="G45" s="39">
        <v>44896</v>
      </c>
      <c r="H45" s="37" t="s">
        <v>39</v>
      </c>
      <c r="I45" s="45" t="s">
        <v>138</v>
      </c>
      <c r="J45" s="45">
        <v>20</v>
      </c>
      <c r="K45" s="37"/>
      <c r="L45" s="37">
        <v>20</v>
      </c>
      <c r="M45" s="37"/>
      <c r="N45" s="37"/>
      <c r="O45" s="45">
        <v>1</v>
      </c>
      <c r="P45" s="45">
        <v>120</v>
      </c>
      <c r="Q45" s="45">
        <v>380</v>
      </c>
      <c r="R45" s="37">
        <v>1</v>
      </c>
      <c r="S45" s="37">
        <v>60</v>
      </c>
      <c r="T45" s="37">
        <v>189</v>
      </c>
      <c r="U45" s="45" t="s">
        <v>139</v>
      </c>
      <c r="V45" s="45" t="s">
        <v>42</v>
      </c>
      <c r="W45" s="58" t="s">
        <v>43</v>
      </c>
    </row>
    <row r="46" s="7" customFormat="1" ht="24" spans="1:23">
      <c r="A46" s="36">
        <v>34</v>
      </c>
      <c r="B46" s="45" t="s">
        <v>140</v>
      </c>
      <c r="C46" s="37" t="s">
        <v>33</v>
      </c>
      <c r="D46" s="45" t="s">
        <v>37</v>
      </c>
      <c r="E46" s="45" t="s">
        <v>141</v>
      </c>
      <c r="F46" s="39">
        <v>44621</v>
      </c>
      <c r="G46" s="39">
        <v>44896</v>
      </c>
      <c r="H46" s="37" t="s">
        <v>39</v>
      </c>
      <c r="I46" s="45" t="s">
        <v>142</v>
      </c>
      <c r="J46" s="45">
        <v>150</v>
      </c>
      <c r="K46" s="37"/>
      <c r="L46" s="37">
        <v>150</v>
      </c>
      <c r="M46" s="37"/>
      <c r="N46" s="37"/>
      <c r="O46" s="45">
        <v>1</v>
      </c>
      <c r="P46" s="45">
        <v>246</v>
      </c>
      <c r="Q46" s="45">
        <v>1068</v>
      </c>
      <c r="R46" s="37"/>
      <c r="S46" s="37">
        <v>70</v>
      </c>
      <c r="T46" s="37">
        <v>271</v>
      </c>
      <c r="U46" s="45" t="s">
        <v>143</v>
      </c>
      <c r="V46" s="45" t="s">
        <v>42</v>
      </c>
      <c r="W46" s="58" t="s">
        <v>43</v>
      </c>
    </row>
    <row r="47" s="8" customFormat="1" ht="36" spans="1:23">
      <c r="A47" s="36">
        <v>35</v>
      </c>
      <c r="B47" s="32" t="s">
        <v>144</v>
      </c>
      <c r="C47" s="37" t="s">
        <v>33</v>
      </c>
      <c r="D47" s="45" t="s">
        <v>37</v>
      </c>
      <c r="E47" s="45" t="s">
        <v>145</v>
      </c>
      <c r="F47" s="39">
        <v>44621</v>
      </c>
      <c r="G47" s="39">
        <v>44896</v>
      </c>
      <c r="H47" s="45" t="s">
        <v>39</v>
      </c>
      <c r="I47" s="45" t="s">
        <v>146</v>
      </c>
      <c r="J47" s="45">
        <v>9</v>
      </c>
      <c r="K47" s="45"/>
      <c r="L47" s="45">
        <v>9</v>
      </c>
      <c r="M47" s="37"/>
      <c r="N47" s="37"/>
      <c r="O47" s="45">
        <v>1</v>
      </c>
      <c r="P47" s="45">
        <v>49</v>
      </c>
      <c r="Q47" s="45">
        <v>172</v>
      </c>
      <c r="R47" s="37">
        <v>1</v>
      </c>
      <c r="S47" s="37">
        <v>9</v>
      </c>
      <c r="T47" s="37">
        <v>34</v>
      </c>
      <c r="U47" s="45" t="s">
        <v>147</v>
      </c>
      <c r="V47" s="37" t="s">
        <v>42</v>
      </c>
      <c r="W47" s="58" t="s">
        <v>43</v>
      </c>
    </row>
    <row r="48" s="8" customFormat="1" ht="24" spans="1:23">
      <c r="A48" s="36">
        <v>36</v>
      </c>
      <c r="B48" s="32" t="s">
        <v>148</v>
      </c>
      <c r="C48" s="37" t="s">
        <v>33</v>
      </c>
      <c r="D48" s="45" t="s">
        <v>37</v>
      </c>
      <c r="E48" s="45" t="s">
        <v>145</v>
      </c>
      <c r="F48" s="39">
        <v>44621</v>
      </c>
      <c r="G48" s="39">
        <v>44896</v>
      </c>
      <c r="H48" s="45" t="s">
        <v>39</v>
      </c>
      <c r="I48" s="45" t="s">
        <v>149</v>
      </c>
      <c r="J48" s="45">
        <v>45</v>
      </c>
      <c r="K48" s="45"/>
      <c r="L48" s="45">
        <v>45</v>
      </c>
      <c r="M48" s="37"/>
      <c r="N48" s="37"/>
      <c r="O48" s="45">
        <v>1</v>
      </c>
      <c r="P48" s="45">
        <v>128</v>
      </c>
      <c r="Q48" s="45">
        <v>445</v>
      </c>
      <c r="R48" s="37">
        <v>1</v>
      </c>
      <c r="S48" s="37">
        <v>25</v>
      </c>
      <c r="T48" s="37">
        <v>83</v>
      </c>
      <c r="U48" s="45" t="s">
        <v>150</v>
      </c>
      <c r="V48" s="37" t="s">
        <v>42</v>
      </c>
      <c r="W48" s="58" t="s">
        <v>43</v>
      </c>
    </row>
    <row r="49" s="8" customFormat="1" ht="36" spans="1:23">
      <c r="A49" s="36">
        <v>37</v>
      </c>
      <c r="B49" s="32" t="s">
        <v>151</v>
      </c>
      <c r="C49" s="37" t="s">
        <v>33</v>
      </c>
      <c r="D49" s="45" t="s">
        <v>37</v>
      </c>
      <c r="E49" s="45" t="s">
        <v>152</v>
      </c>
      <c r="F49" s="39">
        <v>44652</v>
      </c>
      <c r="G49" s="39">
        <v>44713</v>
      </c>
      <c r="H49" s="45" t="s">
        <v>39</v>
      </c>
      <c r="I49" s="45" t="s">
        <v>153</v>
      </c>
      <c r="J49" s="45">
        <v>12</v>
      </c>
      <c r="K49" s="45"/>
      <c r="L49" s="45">
        <v>12</v>
      </c>
      <c r="M49" s="37"/>
      <c r="N49" s="37"/>
      <c r="O49" s="45">
        <v>1</v>
      </c>
      <c r="P49" s="45">
        <v>250</v>
      </c>
      <c r="Q49" s="45">
        <v>1000</v>
      </c>
      <c r="R49" s="37"/>
      <c r="S49" s="37">
        <v>1</v>
      </c>
      <c r="T49" s="37">
        <v>2</v>
      </c>
      <c r="U49" s="45" t="s">
        <v>154</v>
      </c>
      <c r="V49" s="37" t="s">
        <v>42</v>
      </c>
      <c r="W49" s="58" t="s">
        <v>43</v>
      </c>
    </row>
    <row r="50" s="8" customFormat="1" ht="24" spans="1:23">
      <c r="A50" s="36">
        <v>38</v>
      </c>
      <c r="B50" s="32" t="s">
        <v>155</v>
      </c>
      <c r="C50" s="37" t="s">
        <v>33</v>
      </c>
      <c r="D50" s="45" t="s">
        <v>37</v>
      </c>
      <c r="E50" s="45" t="s">
        <v>152</v>
      </c>
      <c r="F50" s="39">
        <v>44743</v>
      </c>
      <c r="G50" s="39">
        <v>44896</v>
      </c>
      <c r="H50" s="45" t="s">
        <v>39</v>
      </c>
      <c r="I50" s="45" t="s">
        <v>156</v>
      </c>
      <c r="J50" s="45">
        <v>5</v>
      </c>
      <c r="K50" s="45"/>
      <c r="L50" s="45">
        <v>5</v>
      </c>
      <c r="M50" s="37"/>
      <c r="N50" s="37"/>
      <c r="O50" s="45">
        <v>1</v>
      </c>
      <c r="P50" s="45">
        <v>26</v>
      </c>
      <c r="Q50" s="45">
        <v>120</v>
      </c>
      <c r="R50" s="37"/>
      <c r="S50" s="37">
        <v>1</v>
      </c>
      <c r="T50" s="37">
        <v>2</v>
      </c>
      <c r="U50" s="45" t="s">
        <v>157</v>
      </c>
      <c r="V50" s="37" t="s">
        <v>42</v>
      </c>
      <c r="W50" s="58" t="s">
        <v>43</v>
      </c>
    </row>
    <row r="51" s="8" customFormat="1" ht="24" spans="1:23">
      <c r="A51" s="36">
        <v>39</v>
      </c>
      <c r="B51" s="32" t="s">
        <v>158</v>
      </c>
      <c r="C51" s="37" t="s">
        <v>33</v>
      </c>
      <c r="D51" s="45" t="s">
        <v>37</v>
      </c>
      <c r="E51" s="45" t="s">
        <v>152</v>
      </c>
      <c r="F51" s="39">
        <v>44743</v>
      </c>
      <c r="G51" s="39">
        <v>44896</v>
      </c>
      <c r="H51" s="45" t="s">
        <v>39</v>
      </c>
      <c r="I51" s="45" t="s">
        <v>159</v>
      </c>
      <c r="J51" s="45">
        <v>12</v>
      </c>
      <c r="K51" s="45"/>
      <c r="L51" s="45">
        <v>12</v>
      </c>
      <c r="M51" s="37"/>
      <c r="N51" s="37"/>
      <c r="O51" s="45">
        <v>1</v>
      </c>
      <c r="P51" s="45">
        <v>269</v>
      </c>
      <c r="Q51" s="45">
        <v>1196</v>
      </c>
      <c r="R51" s="37"/>
      <c r="S51" s="37">
        <v>1</v>
      </c>
      <c r="T51" s="37">
        <v>2</v>
      </c>
      <c r="U51" s="45" t="s">
        <v>160</v>
      </c>
      <c r="V51" s="37" t="s">
        <v>42</v>
      </c>
      <c r="W51" s="58" t="s">
        <v>43</v>
      </c>
    </row>
    <row r="52" s="8" customFormat="1" ht="36" spans="1:23">
      <c r="A52" s="36">
        <v>40</v>
      </c>
      <c r="B52" s="32" t="s">
        <v>161</v>
      </c>
      <c r="C52" s="37" t="s">
        <v>33</v>
      </c>
      <c r="D52" s="45" t="s">
        <v>37</v>
      </c>
      <c r="E52" s="45" t="s">
        <v>162</v>
      </c>
      <c r="F52" s="39">
        <v>44621</v>
      </c>
      <c r="G52" s="39">
        <v>44713</v>
      </c>
      <c r="H52" s="45" t="s">
        <v>39</v>
      </c>
      <c r="I52" s="45" t="s">
        <v>163</v>
      </c>
      <c r="J52" s="45">
        <v>220</v>
      </c>
      <c r="K52" s="45"/>
      <c r="L52" s="45">
        <v>220</v>
      </c>
      <c r="M52" s="37"/>
      <c r="N52" s="37"/>
      <c r="O52" s="45">
        <v>1</v>
      </c>
      <c r="P52" s="45">
        <v>860</v>
      </c>
      <c r="Q52" s="45">
        <v>2580</v>
      </c>
      <c r="R52" s="37"/>
      <c r="S52" s="37">
        <v>55</v>
      </c>
      <c r="T52" s="37">
        <v>198</v>
      </c>
      <c r="U52" s="45" t="s">
        <v>164</v>
      </c>
      <c r="V52" s="37" t="s">
        <v>42</v>
      </c>
      <c r="W52" s="58" t="s">
        <v>43</v>
      </c>
    </row>
    <row r="53" s="8" customFormat="1" ht="36" spans="1:23">
      <c r="A53" s="36">
        <v>41</v>
      </c>
      <c r="B53" s="32" t="s">
        <v>165</v>
      </c>
      <c r="C53" s="37" t="s">
        <v>33</v>
      </c>
      <c r="D53" s="45" t="s">
        <v>37</v>
      </c>
      <c r="E53" s="45" t="s">
        <v>162</v>
      </c>
      <c r="F53" s="39">
        <v>44713</v>
      </c>
      <c r="G53" s="39">
        <v>44896</v>
      </c>
      <c r="H53" s="45" t="s">
        <v>39</v>
      </c>
      <c r="I53" s="45" t="s">
        <v>166</v>
      </c>
      <c r="J53" s="45">
        <v>40</v>
      </c>
      <c r="K53" s="45"/>
      <c r="L53" s="45">
        <v>40</v>
      </c>
      <c r="M53" s="37"/>
      <c r="N53" s="37"/>
      <c r="O53" s="45">
        <v>1</v>
      </c>
      <c r="P53" s="45">
        <v>280</v>
      </c>
      <c r="Q53" s="45">
        <v>860</v>
      </c>
      <c r="R53" s="37"/>
      <c r="S53" s="37">
        <v>35</v>
      </c>
      <c r="T53" s="37">
        <v>131</v>
      </c>
      <c r="U53" s="45" t="s">
        <v>167</v>
      </c>
      <c r="V53" s="37" t="s">
        <v>42</v>
      </c>
      <c r="W53" s="58" t="s">
        <v>43</v>
      </c>
    </row>
    <row r="54" s="8" customFormat="1" ht="36" spans="1:23">
      <c r="A54" s="36">
        <v>42</v>
      </c>
      <c r="B54" s="32" t="s">
        <v>161</v>
      </c>
      <c r="C54" s="37" t="s">
        <v>33</v>
      </c>
      <c r="D54" s="45" t="s">
        <v>37</v>
      </c>
      <c r="E54" s="45" t="s">
        <v>162</v>
      </c>
      <c r="F54" s="39">
        <v>44713</v>
      </c>
      <c r="G54" s="39">
        <v>44896</v>
      </c>
      <c r="H54" s="45" t="s">
        <v>39</v>
      </c>
      <c r="I54" s="45" t="s">
        <v>168</v>
      </c>
      <c r="J54" s="45">
        <v>280</v>
      </c>
      <c r="K54" s="45"/>
      <c r="L54" s="45">
        <v>280</v>
      </c>
      <c r="M54" s="37"/>
      <c r="N54" s="37"/>
      <c r="O54" s="45">
        <v>1</v>
      </c>
      <c r="P54" s="45">
        <v>130</v>
      </c>
      <c r="Q54" s="45">
        <v>540</v>
      </c>
      <c r="R54" s="37"/>
      <c r="S54" s="37">
        <v>32</v>
      </c>
      <c r="T54" s="37">
        <v>110</v>
      </c>
      <c r="U54" s="45" t="s">
        <v>169</v>
      </c>
      <c r="V54" s="37" t="s">
        <v>42</v>
      </c>
      <c r="W54" s="58" t="s">
        <v>43</v>
      </c>
    </row>
    <row r="55" s="8" customFormat="1" ht="24" spans="1:23">
      <c r="A55" s="36">
        <v>43</v>
      </c>
      <c r="B55" s="32" t="s">
        <v>170</v>
      </c>
      <c r="C55" s="37" t="s">
        <v>33</v>
      </c>
      <c r="D55" s="45" t="s">
        <v>37</v>
      </c>
      <c r="E55" s="45" t="s">
        <v>162</v>
      </c>
      <c r="F55" s="39">
        <v>44774</v>
      </c>
      <c r="G55" s="39">
        <v>44896</v>
      </c>
      <c r="H55" s="45" t="s">
        <v>39</v>
      </c>
      <c r="I55" s="45" t="s">
        <v>171</v>
      </c>
      <c r="J55" s="45">
        <v>12</v>
      </c>
      <c r="K55" s="45"/>
      <c r="L55" s="45">
        <v>12</v>
      </c>
      <c r="M55" s="37"/>
      <c r="N55" s="37"/>
      <c r="O55" s="45">
        <v>1</v>
      </c>
      <c r="P55" s="45">
        <v>450</v>
      </c>
      <c r="Q55" s="45">
        <v>1620</v>
      </c>
      <c r="R55" s="37"/>
      <c r="S55" s="37">
        <v>86</v>
      </c>
      <c r="T55" s="37">
        <v>290</v>
      </c>
      <c r="U55" s="45" t="s">
        <v>172</v>
      </c>
      <c r="V55" s="37" t="s">
        <v>42</v>
      </c>
      <c r="W55" s="58" t="s">
        <v>43</v>
      </c>
    </row>
    <row r="56" s="8" customFormat="1" ht="36" spans="1:23">
      <c r="A56" s="36">
        <v>44</v>
      </c>
      <c r="B56" s="32" t="s">
        <v>173</v>
      </c>
      <c r="C56" s="37" t="s">
        <v>33</v>
      </c>
      <c r="D56" s="45" t="s">
        <v>37</v>
      </c>
      <c r="E56" s="45" t="s">
        <v>162</v>
      </c>
      <c r="F56" s="39">
        <v>44713</v>
      </c>
      <c r="G56" s="39">
        <v>44896</v>
      </c>
      <c r="H56" s="45" t="s">
        <v>39</v>
      </c>
      <c r="I56" s="45" t="s">
        <v>174</v>
      </c>
      <c r="J56" s="45">
        <v>22</v>
      </c>
      <c r="K56" s="45"/>
      <c r="L56" s="45">
        <v>22</v>
      </c>
      <c r="M56" s="37"/>
      <c r="N56" s="37"/>
      <c r="O56" s="45">
        <v>1</v>
      </c>
      <c r="P56" s="45">
        <v>300</v>
      </c>
      <c r="Q56" s="45">
        <v>1000</v>
      </c>
      <c r="R56" s="37"/>
      <c r="S56" s="37">
        <v>55</v>
      </c>
      <c r="T56" s="37">
        <v>160</v>
      </c>
      <c r="U56" s="45" t="s">
        <v>175</v>
      </c>
      <c r="V56" s="37" t="s">
        <v>42</v>
      </c>
      <c r="W56" s="58" t="s">
        <v>43</v>
      </c>
    </row>
    <row r="57" s="8" customFormat="1" ht="24" spans="1:23">
      <c r="A57" s="36">
        <v>45</v>
      </c>
      <c r="B57" s="32" t="s">
        <v>176</v>
      </c>
      <c r="C57" s="37" t="s">
        <v>33</v>
      </c>
      <c r="D57" s="45" t="s">
        <v>37</v>
      </c>
      <c r="E57" s="45" t="s">
        <v>162</v>
      </c>
      <c r="F57" s="39">
        <v>44682</v>
      </c>
      <c r="G57" s="39">
        <v>44896</v>
      </c>
      <c r="H57" s="45" t="s">
        <v>39</v>
      </c>
      <c r="I57" s="45" t="s">
        <v>177</v>
      </c>
      <c r="J57" s="45">
        <v>18</v>
      </c>
      <c r="K57" s="45"/>
      <c r="L57" s="45">
        <v>18</v>
      </c>
      <c r="M57" s="37"/>
      <c r="N57" s="37"/>
      <c r="O57" s="45">
        <v>1</v>
      </c>
      <c r="P57" s="45">
        <v>40</v>
      </c>
      <c r="Q57" s="45">
        <v>136</v>
      </c>
      <c r="R57" s="37"/>
      <c r="S57" s="37">
        <v>15</v>
      </c>
      <c r="T57" s="37">
        <v>50</v>
      </c>
      <c r="U57" s="45" t="s">
        <v>178</v>
      </c>
      <c r="V57" s="37" t="s">
        <v>42</v>
      </c>
      <c r="W57" s="58" t="s">
        <v>43</v>
      </c>
    </row>
    <row r="58" s="8" customFormat="1" ht="24" spans="1:23">
      <c r="A58" s="36">
        <v>46</v>
      </c>
      <c r="B58" s="32" t="s">
        <v>173</v>
      </c>
      <c r="C58" s="37" t="s">
        <v>33</v>
      </c>
      <c r="D58" s="45" t="s">
        <v>37</v>
      </c>
      <c r="E58" s="45" t="s">
        <v>162</v>
      </c>
      <c r="F58" s="39">
        <v>44713</v>
      </c>
      <c r="G58" s="39">
        <v>44896</v>
      </c>
      <c r="H58" s="45" t="s">
        <v>39</v>
      </c>
      <c r="I58" s="45" t="s">
        <v>179</v>
      </c>
      <c r="J58" s="45">
        <v>35</v>
      </c>
      <c r="K58" s="45"/>
      <c r="L58" s="45">
        <v>35</v>
      </c>
      <c r="M58" s="37"/>
      <c r="N58" s="37"/>
      <c r="O58" s="45">
        <v>1</v>
      </c>
      <c r="P58" s="45">
        <v>60</v>
      </c>
      <c r="Q58" s="45">
        <v>180</v>
      </c>
      <c r="R58" s="37"/>
      <c r="S58" s="37">
        <v>20</v>
      </c>
      <c r="T58" s="37">
        <v>60</v>
      </c>
      <c r="U58" s="45" t="s">
        <v>180</v>
      </c>
      <c r="V58" s="37" t="s">
        <v>42</v>
      </c>
      <c r="W58" s="58" t="s">
        <v>43</v>
      </c>
    </row>
    <row r="59" s="8" customFormat="1" ht="24" spans="1:23">
      <c r="A59" s="36">
        <v>47</v>
      </c>
      <c r="B59" s="32" t="s">
        <v>181</v>
      </c>
      <c r="C59" s="37" t="s">
        <v>33</v>
      </c>
      <c r="D59" s="45" t="s">
        <v>37</v>
      </c>
      <c r="E59" s="45" t="s">
        <v>162</v>
      </c>
      <c r="F59" s="39">
        <v>44805</v>
      </c>
      <c r="G59" s="39">
        <v>44896</v>
      </c>
      <c r="H59" s="45" t="s">
        <v>39</v>
      </c>
      <c r="I59" s="45" t="s">
        <v>182</v>
      </c>
      <c r="J59" s="45">
        <v>36</v>
      </c>
      <c r="K59" s="45"/>
      <c r="L59" s="45">
        <v>36</v>
      </c>
      <c r="M59" s="37"/>
      <c r="N59" s="37"/>
      <c r="O59" s="45">
        <v>1</v>
      </c>
      <c r="P59" s="45">
        <v>85</v>
      </c>
      <c r="Q59" s="45">
        <v>260</v>
      </c>
      <c r="R59" s="37"/>
      <c r="S59" s="37">
        <v>30</v>
      </c>
      <c r="T59" s="37">
        <v>90</v>
      </c>
      <c r="U59" s="45" t="s">
        <v>183</v>
      </c>
      <c r="V59" s="37" t="s">
        <v>42</v>
      </c>
      <c r="W59" s="58" t="s">
        <v>43</v>
      </c>
    </row>
    <row r="60" s="8" customFormat="1" ht="36" spans="1:23">
      <c r="A60" s="36">
        <v>48</v>
      </c>
      <c r="B60" s="32" t="s">
        <v>184</v>
      </c>
      <c r="C60" s="37" t="s">
        <v>33</v>
      </c>
      <c r="D60" s="45" t="s">
        <v>37</v>
      </c>
      <c r="E60" s="45" t="s">
        <v>162</v>
      </c>
      <c r="F60" s="39">
        <v>44562</v>
      </c>
      <c r="G60" s="39">
        <v>44682</v>
      </c>
      <c r="H60" s="45" t="s">
        <v>39</v>
      </c>
      <c r="I60" s="45" t="s">
        <v>185</v>
      </c>
      <c r="J60" s="45">
        <v>6</v>
      </c>
      <c r="K60" s="45"/>
      <c r="L60" s="45">
        <v>6</v>
      </c>
      <c r="M60" s="37"/>
      <c r="N60" s="37"/>
      <c r="O60" s="45">
        <v>1</v>
      </c>
      <c r="P60" s="45">
        <v>70</v>
      </c>
      <c r="Q60" s="45">
        <v>210</v>
      </c>
      <c r="R60" s="37"/>
      <c r="S60" s="37">
        <v>15</v>
      </c>
      <c r="T60" s="37">
        <v>42</v>
      </c>
      <c r="U60" s="45" t="s">
        <v>186</v>
      </c>
      <c r="V60" s="37" t="s">
        <v>42</v>
      </c>
      <c r="W60" s="58" t="s">
        <v>43</v>
      </c>
    </row>
    <row r="61" s="8" customFormat="1" ht="36" spans="1:23">
      <c r="A61" s="36">
        <v>49</v>
      </c>
      <c r="B61" s="32" t="s">
        <v>165</v>
      </c>
      <c r="C61" s="37" t="s">
        <v>33</v>
      </c>
      <c r="D61" s="45" t="s">
        <v>37</v>
      </c>
      <c r="E61" s="45" t="s">
        <v>162</v>
      </c>
      <c r="F61" s="39">
        <v>44713</v>
      </c>
      <c r="G61" s="39">
        <v>44896</v>
      </c>
      <c r="H61" s="45" t="s">
        <v>39</v>
      </c>
      <c r="I61" s="45" t="s">
        <v>187</v>
      </c>
      <c r="J61" s="45">
        <v>8</v>
      </c>
      <c r="K61" s="45"/>
      <c r="L61" s="45">
        <v>8</v>
      </c>
      <c r="M61" s="37"/>
      <c r="N61" s="37"/>
      <c r="O61" s="45">
        <v>1</v>
      </c>
      <c r="P61" s="45">
        <v>21</v>
      </c>
      <c r="Q61" s="45">
        <v>76</v>
      </c>
      <c r="R61" s="37"/>
      <c r="S61" s="37">
        <v>13</v>
      </c>
      <c r="T61" s="37">
        <v>54</v>
      </c>
      <c r="U61" s="45" t="s">
        <v>188</v>
      </c>
      <c r="V61" s="37" t="s">
        <v>42</v>
      </c>
      <c r="W61" s="58" t="s">
        <v>43</v>
      </c>
    </row>
    <row r="62" s="8" customFormat="1" ht="36" spans="1:23">
      <c r="A62" s="36">
        <v>50</v>
      </c>
      <c r="B62" s="32" t="s">
        <v>181</v>
      </c>
      <c r="C62" s="37" t="s">
        <v>33</v>
      </c>
      <c r="D62" s="45" t="s">
        <v>37</v>
      </c>
      <c r="E62" s="45" t="s">
        <v>162</v>
      </c>
      <c r="F62" s="39">
        <v>44713</v>
      </c>
      <c r="G62" s="39">
        <v>44896</v>
      </c>
      <c r="H62" s="45" t="s">
        <v>39</v>
      </c>
      <c r="I62" s="45" t="s">
        <v>189</v>
      </c>
      <c r="J62" s="45">
        <v>12</v>
      </c>
      <c r="K62" s="45"/>
      <c r="L62" s="45">
        <v>12</v>
      </c>
      <c r="M62" s="37"/>
      <c r="N62" s="37"/>
      <c r="O62" s="45">
        <v>1</v>
      </c>
      <c r="P62" s="45">
        <v>150</v>
      </c>
      <c r="Q62" s="45">
        <v>580</v>
      </c>
      <c r="R62" s="37"/>
      <c r="S62" s="37">
        <v>31</v>
      </c>
      <c r="T62" s="37">
        <v>121</v>
      </c>
      <c r="U62" s="45" t="s">
        <v>190</v>
      </c>
      <c r="V62" s="37" t="s">
        <v>42</v>
      </c>
      <c r="W62" s="58" t="s">
        <v>43</v>
      </c>
    </row>
    <row r="63" s="8" customFormat="1" ht="36" spans="1:23">
      <c r="A63" s="36">
        <v>51</v>
      </c>
      <c r="B63" s="32" t="s">
        <v>191</v>
      </c>
      <c r="C63" s="37" t="s">
        <v>33</v>
      </c>
      <c r="D63" s="45" t="s">
        <v>37</v>
      </c>
      <c r="E63" s="45" t="s">
        <v>162</v>
      </c>
      <c r="F63" s="39">
        <v>44621</v>
      </c>
      <c r="G63" s="39">
        <v>44713</v>
      </c>
      <c r="H63" s="45" t="s">
        <v>39</v>
      </c>
      <c r="I63" s="45" t="s">
        <v>192</v>
      </c>
      <c r="J63" s="45">
        <v>28</v>
      </c>
      <c r="K63" s="45"/>
      <c r="L63" s="45">
        <v>28</v>
      </c>
      <c r="M63" s="37"/>
      <c r="N63" s="37"/>
      <c r="O63" s="45">
        <v>1</v>
      </c>
      <c r="P63" s="45">
        <v>200</v>
      </c>
      <c r="Q63" s="45">
        <v>700</v>
      </c>
      <c r="R63" s="37"/>
      <c r="S63" s="37">
        <v>32</v>
      </c>
      <c r="T63" s="37">
        <v>118</v>
      </c>
      <c r="U63" s="45" t="s">
        <v>193</v>
      </c>
      <c r="V63" s="37" t="s">
        <v>42</v>
      </c>
      <c r="W63" s="58" t="s">
        <v>43</v>
      </c>
    </row>
    <row r="64" s="8" customFormat="1" ht="36" spans="1:23">
      <c r="A64" s="36">
        <v>52</v>
      </c>
      <c r="B64" s="32" t="s">
        <v>161</v>
      </c>
      <c r="C64" s="37" t="s">
        <v>33</v>
      </c>
      <c r="D64" s="45" t="s">
        <v>37</v>
      </c>
      <c r="E64" s="45" t="s">
        <v>162</v>
      </c>
      <c r="F64" s="39">
        <v>44682</v>
      </c>
      <c r="G64" s="39">
        <v>45261</v>
      </c>
      <c r="H64" s="45" t="s">
        <v>39</v>
      </c>
      <c r="I64" s="45" t="s">
        <v>194</v>
      </c>
      <c r="J64" s="45">
        <v>350</v>
      </c>
      <c r="K64" s="45"/>
      <c r="L64" s="45">
        <v>350</v>
      </c>
      <c r="M64" s="37"/>
      <c r="N64" s="37"/>
      <c r="O64" s="45">
        <v>1</v>
      </c>
      <c r="P64" s="45">
        <v>110</v>
      </c>
      <c r="Q64" s="45">
        <v>480</v>
      </c>
      <c r="R64" s="37"/>
      <c r="S64" s="37">
        <v>23</v>
      </c>
      <c r="T64" s="37">
        <v>91</v>
      </c>
      <c r="U64" s="45" t="s">
        <v>195</v>
      </c>
      <c r="V64" s="37" t="s">
        <v>42</v>
      </c>
      <c r="W64" s="58" t="s">
        <v>43</v>
      </c>
    </row>
    <row r="65" s="8" customFormat="1" ht="36" spans="1:23">
      <c r="A65" s="36">
        <v>53</v>
      </c>
      <c r="B65" s="32" t="s">
        <v>196</v>
      </c>
      <c r="C65" s="37" t="s">
        <v>33</v>
      </c>
      <c r="D65" s="45" t="s">
        <v>37</v>
      </c>
      <c r="E65" s="45" t="s">
        <v>162</v>
      </c>
      <c r="F65" s="39">
        <v>44774</v>
      </c>
      <c r="G65" s="39">
        <v>44896</v>
      </c>
      <c r="H65" s="45" t="s">
        <v>39</v>
      </c>
      <c r="I65" s="45" t="s">
        <v>197</v>
      </c>
      <c r="J65" s="45">
        <v>38</v>
      </c>
      <c r="K65" s="45"/>
      <c r="L65" s="45">
        <v>38</v>
      </c>
      <c r="M65" s="37"/>
      <c r="N65" s="37"/>
      <c r="O65" s="45">
        <v>1</v>
      </c>
      <c r="P65" s="45">
        <v>320</v>
      </c>
      <c r="Q65" s="45">
        <v>1120</v>
      </c>
      <c r="R65" s="37"/>
      <c r="S65" s="37">
        <v>65</v>
      </c>
      <c r="T65" s="37">
        <v>212</v>
      </c>
      <c r="U65" s="45" t="s">
        <v>198</v>
      </c>
      <c r="V65" s="37" t="s">
        <v>42</v>
      </c>
      <c r="W65" s="58" t="s">
        <v>43</v>
      </c>
    </row>
    <row r="66" s="8" customFormat="1" ht="24" spans="1:23">
      <c r="A66" s="36">
        <v>54</v>
      </c>
      <c r="B66" s="32" t="s">
        <v>199</v>
      </c>
      <c r="C66" s="37" t="s">
        <v>33</v>
      </c>
      <c r="D66" s="45" t="s">
        <v>37</v>
      </c>
      <c r="E66" s="45" t="s">
        <v>162</v>
      </c>
      <c r="F66" s="39">
        <v>44713</v>
      </c>
      <c r="G66" s="39">
        <v>44896</v>
      </c>
      <c r="H66" s="45" t="s">
        <v>39</v>
      </c>
      <c r="I66" s="45" t="s">
        <v>200</v>
      </c>
      <c r="J66" s="45">
        <v>22</v>
      </c>
      <c r="K66" s="45"/>
      <c r="L66" s="45">
        <v>22</v>
      </c>
      <c r="M66" s="37"/>
      <c r="N66" s="37"/>
      <c r="O66" s="45">
        <v>1</v>
      </c>
      <c r="P66" s="45">
        <v>28</v>
      </c>
      <c r="Q66" s="45">
        <v>116</v>
      </c>
      <c r="R66" s="37"/>
      <c r="S66" s="37">
        <v>14</v>
      </c>
      <c r="T66" s="37">
        <v>56</v>
      </c>
      <c r="U66" s="45" t="s">
        <v>201</v>
      </c>
      <c r="V66" s="37" t="s">
        <v>42</v>
      </c>
      <c r="W66" s="58" t="s">
        <v>43</v>
      </c>
    </row>
    <row r="67" s="8" customFormat="1" ht="24" spans="1:23">
      <c r="A67" s="36">
        <v>55</v>
      </c>
      <c r="B67" s="32" t="s">
        <v>202</v>
      </c>
      <c r="C67" s="37" t="s">
        <v>33</v>
      </c>
      <c r="D67" s="45" t="s">
        <v>37</v>
      </c>
      <c r="E67" s="45" t="s">
        <v>162</v>
      </c>
      <c r="F67" s="39">
        <v>44713</v>
      </c>
      <c r="G67" s="39">
        <v>44896</v>
      </c>
      <c r="H67" s="45" t="s">
        <v>39</v>
      </c>
      <c r="I67" s="45" t="s">
        <v>203</v>
      </c>
      <c r="J67" s="45">
        <v>80</v>
      </c>
      <c r="K67" s="45"/>
      <c r="L67" s="45">
        <v>80</v>
      </c>
      <c r="M67" s="37"/>
      <c r="N67" s="37"/>
      <c r="O67" s="45">
        <v>1</v>
      </c>
      <c r="P67" s="45">
        <v>120</v>
      </c>
      <c r="Q67" s="45">
        <v>450</v>
      </c>
      <c r="R67" s="37"/>
      <c r="S67" s="37">
        <v>25</v>
      </c>
      <c r="T67" s="37">
        <v>85</v>
      </c>
      <c r="U67" s="45" t="s">
        <v>204</v>
      </c>
      <c r="V67" s="37" t="s">
        <v>42</v>
      </c>
      <c r="W67" s="58" t="s">
        <v>43</v>
      </c>
    </row>
    <row r="68" s="8" customFormat="1" ht="36" spans="1:23">
      <c r="A68" s="36">
        <v>56</v>
      </c>
      <c r="B68" s="32" t="s">
        <v>205</v>
      </c>
      <c r="C68" s="37" t="s">
        <v>33</v>
      </c>
      <c r="D68" s="45" t="s">
        <v>37</v>
      </c>
      <c r="E68" s="45" t="s">
        <v>206</v>
      </c>
      <c r="F68" s="39">
        <v>44621</v>
      </c>
      <c r="G68" s="39">
        <v>44896</v>
      </c>
      <c r="H68" s="45" t="s">
        <v>39</v>
      </c>
      <c r="I68" s="45" t="s">
        <v>207</v>
      </c>
      <c r="J68" s="45">
        <v>8</v>
      </c>
      <c r="K68" s="45"/>
      <c r="L68" s="45">
        <v>8</v>
      </c>
      <c r="M68" s="37"/>
      <c r="N68" s="37"/>
      <c r="O68" s="45">
        <v>1</v>
      </c>
      <c r="P68" s="45">
        <v>168</v>
      </c>
      <c r="Q68" s="45">
        <v>710</v>
      </c>
      <c r="R68" s="37">
        <v>1</v>
      </c>
      <c r="S68" s="37">
        <v>18</v>
      </c>
      <c r="T68" s="37">
        <v>68</v>
      </c>
      <c r="U68" s="45" t="s">
        <v>208</v>
      </c>
      <c r="V68" s="37" t="s">
        <v>42</v>
      </c>
      <c r="W68" s="58" t="s">
        <v>43</v>
      </c>
    </row>
    <row r="69" s="8" customFormat="1" ht="36" spans="1:23">
      <c r="A69" s="36">
        <v>57</v>
      </c>
      <c r="B69" s="32" t="s">
        <v>209</v>
      </c>
      <c r="C69" s="37" t="s">
        <v>33</v>
      </c>
      <c r="D69" s="45" t="s">
        <v>37</v>
      </c>
      <c r="E69" s="45" t="s">
        <v>206</v>
      </c>
      <c r="F69" s="39">
        <v>44621</v>
      </c>
      <c r="G69" s="39">
        <v>44896</v>
      </c>
      <c r="H69" s="45" t="s">
        <v>39</v>
      </c>
      <c r="I69" s="45" t="s">
        <v>210</v>
      </c>
      <c r="J69" s="45">
        <v>28</v>
      </c>
      <c r="K69" s="45"/>
      <c r="L69" s="45">
        <v>28</v>
      </c>
      <c r="M69" s="37"/>
      <c r="N69" s="37"/>
      <c r="O69" s="45">
        <v>1</v>
      </c>
      <c r="P69" s="45">
        <v>72</v>
      </c>
      <c r="Q69" s="45">
        <v>320</v>
      </c>
      <c r="R69" s="37">
        <v>1</v>
      </c>
      <c r="S69" s="37">
        <v>20</v>
      </c>
      <c r="T69" s="37">
        <v>82</v>
      </c>
      <c r="U69" s="45" t="s">
        <v>211</v>
      </c>
      <c r="V69" s="37" t="s">
        <v>42</v>
      </c>
      <c r="W69" s="58" t="s">
        <v>43</v>
      </c>
    </row>
    <row r="70" s="8" customFormat="1" ht="36" spans="1:23">
      <c r="A70" s="36">
        <v>58</v>
      </c>
      <c r="B70" s="32" t="s">
        <v>212</v>
      </c>
      <c r="C70" s="37" t="s">
        <v>33</v>
      </c>
      <c r="D70" s="45" t="s">
        <v>37</v>
      </c>
      <c r="E70" s="45" t="s">
        <v>206</v>
      </c>
      <c r="F70" s="39">
        <v>44621</v>
      </c>
      <c r="G70" s="39">
        <v>44896</v>
      </c>
      <c r="H70" s="45" t="s">
        <v>39</v>
      </c>
      <c r="I70" s="45" t="s">
        <v>213</v>
      </c>
      <c r="J70" s="45">
        <v>200</v>
      </c>
      <c r="K70" s="45"/>
      <c r="L70" s="45">
        <v>200</v>
      </c>
      <c r="M70" s="37"/>
      <c r="N70" s="37"/>
      <c r="O70" s="45">
        <v>2</v>
      </c>
      <c r="P70" s="45">
        <v>168</v>
      </c>
      <c r="Q70" s="45">
        <v>710</v>
      </c>
      <c r="R70" s="37">
        <v>2</v>
      </c>
      <c r="S70" s="37">
        <v>57</v>
      </c>
      <c r="T70" s="37">
        <v>157</v>
      </c>
      <c r="U70" s="45" t="s">
        <v>214</v>
      </c>
      <c r="V70" s="37" t="s">
        <v>42</v>
      </c>
      <c r="W70" s="58" t="s">
        <v>43</v>
      </c>
    </row>
    <row r="71" s="8" customFormat="1" ht="36" spans="1:23">
      <c r="A71" s="36">
        <v>59</v>
      </c>
      <c r="B71" s="32" t="s">
        <v>215</v>
      </c>
      <c r="C71" s="37" t="s">
        <v>33</v>
      </c>
      <c r="D71" s="45" t="s">
        <v>37</v>
      </c>
      <c r="E71" s="45" t="s">
        <v>206</v>
      </c>
      <c r="F71" s="39">
        <v>44621</v>
      </c>
      <c r="G71" s="39">
        <v>44896</v>
      </c>
      <c r="H71" s="45" t="s">
        <v>39</v>
      </c>
      <c r="I71" s="45" t="s">
        <v>216</v>
      </c>
      <c r="J71" s="45">
        <v>30</v>
      </c>
      <c r="K71" s="45"/>
      <c r="L71" s="45">
        <v>30</v>
      </c>
      <c r="M71" s="37"/>
      <c r="N71" s="37"/>
      <c r="O71" s="45">
        <v>2</v>
      </c>
      <c r="P71" s="45">
        <v>130</v>
      </c>
      <c r="Q71" s="45">
        <v>560</v>
      </c>
      <c r="R71" s="37">
        <v>2</v>
      </c>
      <c r="S71" s="37">
        <v>47</v>
      </c>
      <c r="T71" s="37">
        <v>137</v>
      </c>
      <c r="U71" s="45" t="s">
        <v>217</v>
      </c>
      <c r="V71" s="37" t="s">
        <v>42</v>
      </c>
      <c r="W71" s="58" t="s">
        <v>43</v>
      </c>
    </row>
    <row r="72" s="8" customFormat="1" ht="24" spans="1:23">
      <c r="A72" s="36">
        <v>60</v>
      </c>
      <c r="B72" s="32" t="s">
        <v>218</v>
      </c>
      <c r="C72" s="45" t="s">
        <v>30</v>
      </c>
      <c r="D72" s="45" t="s">
        <v>37</v>
      </c>
      <c r="E72" s="45" t="s">
        <v>206</v>
      </c>
      <c r="F72" s="39">
        <v>44621</v>
      </c>
      <c r="G72" s="39">
        <v>44896</v>
      </c>
      <c r="H72" s="45" t="s">
        <v>39</v>
      </c>
      <c r="I72" s="45" t="s">
        <v>219</v>
      </c>
      <c r="J72" s="45">
        <v>100</v>
      </c>
      <c r="K72" s="45"/>
      <c r="L72" s="45">
        <v>100</v>
      </c>
      <c r="M72" s="37"/>
      <c r="N72" s="37"/>
      <c r="O72" s="45">
        <v>1</v>
      </c>
      <c r="P72" s="45">
        <v>60</v>
      </c>
      <c r="Q72" s="45">
        <v>400</v>
      </c>
      <c r="R72" s="37">
        <v>1</v>
      </c>
      <c r="S72" s="37">
        <v>10</v>
      </c>
      <c r="T72" s="37">
        <v>40</v>
      </c>
      <c r="U72" s="45" t="s">
        <v>220</v>
      </c>
      <c r="V72" s="45" t="s">
        <v>221</v>
      </c>
      <c r="W72" s="58" t="s">
        <v>43</v>
      </c>
    </row>
    <row r="73" s="9" customFormat="1" ht="36" spans="1:23">
      <c r="A73" s="36">
        <v>61</v>
      </c>
      <c r="B73" s="32" t="s">
        <v>222</v>
      </c>
      <c r="C73" s="37" t="s">
        <v>33</v>
      </c>
      <c r="D73" s="45" t="s">
        <v>74</v>
      </c>
      <c r="E73" s="45" t="s">
        <v>206</v>
      </c>
      <c r="F73" s="39">
        <v>44621</v>
      </c>
      <c r="G73" s="39">
        <v>44896</v>
      </c>
      <c r="H73" s="45" t="s">
        <v>39</v>
      </c>
      <c r="I73" s="45" t="s">
        <v>223</v>
      </c>
      <c r="J73" s="45">
        <v>20</v>
      </c>
      <c r="K73" s="45"/>
      <c r="L73" s="45">
        <v>20</v>
      </c>
      <c r="M73" s="37"/>
      <c r="N73" s="37"/>
      <c r="O73" s="45">
        <v>1</v>
      </c>
      <c r="P73" s="45">
        <v>60</v>
      </c>
      <c r="Q73" s="45">
        <v>240</v>
      </c>
      <c r="R73" s="37">
        <v>1</v>
      </c>
      <c r="S73" s="37">
        <v>30</v>
      </c>
      <c r="T73" s="37">
        <v>120</v>
      </c>
      <c r="U73" s="45" t="s">
        <v>224</v>
      </c>
      <c r="V73" s="37" t="s">
        <v>42</v>
      </c>
      <c r="W73" s="58" t="s">
        <v>43</v>
      </c>
    </row>
    <row r="74" s="9" customFormat="1" ht="36" spans="1:23">
      <c r="A74" s="36">
        <v>62</v>
      </c>
      <c r="B74" s="32" t="s">
        <v>225</v>
      </c>
      <c r="C74" s="37" t="s">
        <v>33</v>
      </c>
      <c r="D74" s="45" t="s">
        <v>74</v>
      </c>
      <c r="E74" s="45" t="s">
        <v>206</v>
      </c>
      <c r="F74" s="39">
        <v>44621</v>
      </c>
      <c r="G74" s="39">
        <v>44896</v>
      </c>
      <c r="H74" s="45" t="s">
        <v>39</v>
      </c>
      <c r="I74" s="45" t="s">
        <v>226</v>
      </c>
      <c r="J74" s="45">
        <v>20</v>
      </c>
      <c r="K74" s="45"/>
      <c r="L74" s="45">
        <v>20</v>
      </c>
      <c r="M74" s="37"/>
      <c r="N74" s="37"/>
      <c r="O74" s="45">
        <v>1</v>
      </c>
      <c r="P74" s="45">
        <v>50</v>
      </c>
      <c r="Q74" s="45">
        <v>300</v>
      </c>
      <c r="R74" s="37">
        <v>1</v>
      </c>
      <c r="S74" s="37">
        <v>30</v>
      </c>
      <c r="T74" s="37">
        <v>120</v>
      </c>
      <c r="U74" s="45" t="s">
        <v>227</v>
      </c>
      <c r="V74" s="37" t="s">
        <v>42</v>
      </c>
      <c r="W74" s="58" t="s">
        <v>43</v>
      </c>
    </row>
    <row r="75" s="9" customFormat="1" ht="36" spans="1:23">
      <c r="A75" s="36">
        <v>63</v>
      </c>
      <c r="B75" s="32" t="s">
        <v>215</v>
      </c>
      <c r="C75" s="37" t="s">
        <v>33</v>
      </c>
      <c r="D75" s="45" t="s">
        <v>37</v>
      </c>
      <c r="E75" s="45" t="s">
        <v>206</v>
      </c>
      <c r="F75" s="39">
        <v>44621</v>
      </c>
      <c r="G75" s="39">
        <v>44896</v>
      </c>
      <c r="H75" s="45" t="s">
        <v>39</v>
      </c>
      <c r="I75" s="45" t="s">
        <v>228</v>
      </c>
      <c r="J75" s="45">
        <v>80</v>
      </c>
      <c r="K75" s="45"/>
      <c r="L75" s="45">
        <v>80</v>
      </c>
      <c r="M75" s="37"/>
      <c r="N75" s="37"/>
      <c r="O75" s="45">
        <v>1</v>
      </c>
      <c r="P75" s="45">
        <v>50</v>
      </c>
      <c r="Q75" s="45">
        <v>300</v>
      </c>
      <c r="R75" s="37">
        <v>1</v>
      </c>
      <c r="S75" s="37">
        <v>30</v>
      </c>
      <c r="T75" s="37">
        <v>120</v>
      </c>
      <c r="U75" s="45" t="s">
        <v>229</v>
      </c>
      <c r="V75" s="37" t="s">
        <v>42</v>
      </c>
      <c r="W75" s="58" t="s">
        <v>43</v>
      </c>
    </row>
    <row r="76" s="9" customFormat="1" ht="36" spans="1:23">
      <c r="A76" s="36">
        <v>64</v>
      </c>
      <c r="B76" s="32" t="s">
        <v>230</v>
      </c>
      <c r="C76" s="37" t="s">
        <v>33</v>
      </c>
      <c r="D76" s="45" t="s">
        <v>37</v>
      </c>
      <c r="E76" s="45" t="s">
        <v>206</v>
      </c>
      <c r="F76" s="39">
        <v>44621</v>
      </c>
      <c r="G76" s="39">
        <v>44896</v>
      </c>
      <c r="H76" s="45" t="s">
        <v>39</v>
      </c>
      <c r="I76" s="45" t="s">
        <v>231</v>
      </c>
      <c r="J76" s="45">
        <v>20</v>
      </c>
      <c r="K76" s="45"/>
      <c r="L76" s="45">
        <v>20</v>
      </c>
      <c r="M76" s="37"/>
      <c r="N76" s="37"/>
      <c r="O76" s="45">
        <v>1</v>
      </c>
      <c r="P76" s="45">
        <v>49</v>
      </c>
      <c r="Q76" s="45">
        <v>250</v>
      </c>
      <c r="R76" s="37">
        <v>1</v>
      </c>
      <c r="S76" s="37">
        <v>15</v>
      </c>
      <c r="T76" s="37">
        <v>140</v>
      </c>
      <c r="U76" s="45" t="s">
        <v>232</v>
      </c>
      <c r="V76" s="37" t="s">
        <v>42</v>
      </c>
      <c r="W76" s="58" t="s">
        <v>43</v>
      </c>
    </row>
    <row r="77" s="9" customFormat="1" ht="36" spans="1:23">
      <c r="A77" s="36">
        <v>65</v>
      </c>
      <c r="B77" s="32" t="s">
        <v>230</v>
      </c>
      <c r="C77" s="37" t="s">
        <v>33</v>
      </c>
      <c r="D77" s="45" t="s">
        <v>37</v>
      </c>
      <c r="E77" s="45" t="s">
        <v>206</v>
      </c>
      <c r="F77" s="39">
        <v>44621</v>
      </c>
      <c r="G77" s="39">
        <v>44896</v>
      </c>
      <c r="H77" s="45" t="s">
        <v>39</v>
      </c>
      <c r="I77" s="45" t="s">
        <v>233</v>
      </c>
      <c r="J77" s="45">
        <v>25</v>
      </c>
      <c r="K77" s="45"/>
      <c r="L77" s="45">
        <v>25</v>
      </c>
      <c r="M77" s="37"/>
      <c r="N77" s="37"/>
      <c r="O77" s="45">
        <v>1</v>
      </c>
      <c r="P77" s="45">
        <v>82</v>
      </c>
      <c r="Q77" s="45">
        <v>315</v>
      </c>
      <c r="R77" s="37">
        <v>1</v>
      </c>
      <c r="S77" s="37">
        <v>25</v>
      </c>
      <c r="T77" s="37">
        <v>92</v>
      </c>
      <c r="U77" s="45" t="s">
        <v>234</v>
      </c>
      <c r="V77" s="37" t="s">
        <v>42</v>
      </c>
      <c r="W77" s="58" t="s">
        <v>43</v>
      </c>
    </row>
    <row r="78" s="9" customFormat="1" ht="36" spans="1:23">
      <c r="A78" s="36">
        <v>66</v>
      </c>
      <c r="B78" s="32" t="s">
        <v>235</v>
      </c>
      <c r="C78" s="37" t="s">
        <v>33</v>
      </c>
      <c r="D78" s="45" t="s">
        <v>37</v>
      </c>
      <c r="E78" s="45" t="s">
        <v>206</v>
      </c>
      <c r="F78" s="39">
        <v>44621</v>
      </c>
      <c r="G78" s="39">
        <v>44896</v>
      </c>
      <c r="H78" s="45" t="s">
        <v>39</v>
      </c>
      <c r="I78" s="45" t="s">
        <v>236</v>
      </c>
      <c r="J78" s="45">
        <v>32</v>
      </c>
      <c r="K78" s="45"/>
      <c r="L78" s="45">
        <v>32</v>
      </c>
      <c r="M78" s="37"/>
      <c r="N78" s="37"/>
      <c r="O78" s="45">
        <v>1</v>
      </c>
      <c r="P78" s="45">
        <v>80</v>
      </c>
      <c r="Q78" s="45">
        <v>255</v>
      </c>
      <c r="R78" s="37">
        <v>1</v>
      </c>
      <c r="S78" s="37">
        <v>20</v>
      </c>
      <c r="T78" s="37">
        <v>76</v>
      </c>
      <c r="U78" s="45" t="s">
        <v>237</v>
      </c>
      <c r="V78" s="37" t="s">
        <v>42</v>
      </c>
      <c r="W78" s="58" t="s">
        <v>43</v>
      </c>
    </row>
    <row r="79" s="9" customFormat="1" ht="48" spans="1:23">
      <c r="A79" s="36">
        <v>67</v>
      </c>
      <c r="B79" s="32" t="s">
        <v>238</v>
      </c>
      <c r="C79" s="37" t="s">
        <v>33</v>
      </c>
      <c r="D79" s="45" t="s">
        <v>37</v>
      </c>
      <c r="E79" s="45" t="s">
        <v>206</v>
      </c>
      <c r="F79" s="39">
        <v>44621</v>
      </c>
      <c r="G79" s="39">
        <v>44896</v>
      </c>
      <c r="H79" s="45" t="s">
        <v>39</v>
      </c>
      <c r="I79" s="45" t="s">
        <v>239</v>
      </c>
      <c r="J79" s="45">
        <v>48</v>
      </c>
      <c r="K79" s="45"/>
      <c r="L79" s="45">
        <v>48</v>
      </c>
      <c r="M79" s="37"/>
      <c r="N79" s="37"/>
      <c r="O79" s="45">
        <v>1</v>
      </c>
      <c r="P79" s="45">
        <v>583</v>
      </c>
      <c r="Q79" s="45">
        <v>3117</v>
      </c>
      <c r="R79" s="37">
        <v>1</v>
      </c>
      <c r="S79" s="37">
        <v>157</v>
      </c>
      <c r="T79" s="37">
        <v>570</v>
      </c>
      <c r="U79" s="45" t="s">
        <v>240</v>
      </c>
      <c r="V79" s="37" t="s">
        <v>42</v>
      </c>
      <c r="W79" s="58" t="s">
        <v>43</v>
      </c>
    </row>
    <row r="80" s="10" customFormat="1" ht="36" spans="1:23">
      <c r="A80" s="36">
        <v>68</v>
      </c>
      <c r="B80" s="32" t="s">
        <v>241</v>
      </c>
      <c r="C80" s="37" t="s">
        <v>33</v>
      </c>
      <c r="D80" s="45" t="s">
        <v>37</v>
      </c>
      <c r="E80" s="45" t="s">
        <v>242</v>
      </c>
      <c r="F80" s="39">
        <v>44774</v>
      </c>
      <c r="G80" s="39">
        <v>44896</v>
      </c>
      <c r="H80" s="45" t="s">
        <v>39</v>
      </c>
      <c r="I80" s="45" t="s">
        <v>243</v>
      </c>
      <c r="J80" s="45">
        <v>30</v>
      </c>
      <c r="K80" s="45"/>
      <c r="L80" s="45">
        <v>30</v>
      </c>
      <c r="M80" s="37"/>
      <c r="N80" s="37"/>
      <c r="O80" s="45">
        <v>1</v>
      </c>
      <c r="P80" s="45">
        <v>210</v>
      </c>
      <c r="Q80" s="45">
        <v>1208</v>
      </c>
      <c r="R80" s="37"/>
      <c r="S80" s="37">
        <v>120</v>
      </c>
      <c r="T80" s="37">
        <v>619</v>
      </c>
      <c r="U80" s="45" t="s">
        <v>244</v>
      </c>
      <c r="V80" s="37" t="s">
        <v>42</v>
      </c>
      <c r="W80" s="58" t="s">
        <v>43</v>
      </c>
    </row>
    <row r="81" s="10" customFormat="1" ht="36" spans="1:23">
      <c r="A81" s="36">
        <v>69</v>
      </c>
      <c r="B81" s="32" t="s">
        <v>245</v>
      </c>
      <c r="C81" s="37" t="s">
        <v>33</v>
      </c>
      <c r="D81" s="45" t="s">
        <v>37</v>
      </c>
      <c r="E81" s="45" t="s">
        <v>242</v>
      </c>
      <c r="F81" s="39">
        <v>44743</v>
      </c>
      <c r="G81" s="39">
        <v>44896</v>
      </c>
      <c r="H81" s="45" t="s">
        <v>39</v>
      </c>
      <c r="I81" s="45" t="s">
        <v>246</v>
      </c>
      <c r="J81" s="45">
        <v>45</v>
      </c>
      <c r="K81" s="45"/>
      <c r="L81" s="45">
        <v>45</v>
      </c>
      <c r="M81" s="37"/>
      <c r="N81" s="37"/>
      <c r="O81" s="45">
        <v>1</v>
      </c>
      <c r="P81" s="45">
        <v>100</v>
      </c>
      <c r="Q81" s="45">
        <v>410</v>
      </c>
      <c r="R81" s="37"/>
      <c r="S81" s="37">
        <v>54</v>
      </c>
      <c r="T81" s="37">
        <v>208</v>
      </c>
      <c r="U81" s="45" t="s">
        <v>247</v>
      </c>
      <c r="V81" s="37" t="s">
        <v>42</v>
      </c>
      <c r="W81" s="58" t="s">
        <v>43</v>
      </c>
    </row>
    <row r="82" s="10" customFormat="1" ht="36" spans="1:23">
      <c r="A82" s="36">
        <v>70</v>
      </c>
      <c r="B82" s="32" t="s">
        <v>248</v>
      </c>
      <c r="C82" s="37" t="s">
        <v>33</v>
      </c>
      <c r="D82" s="45" t="s">
        <v>37</v>
      </c>
      <c r="E82" s="45" t="s">
        <v>242</v>
      </c>
      <c r="F82" s="39">
        <v>44774</v>
      </c>
      <c r="G82" s="39">
        <v>44896</v>
      </c>
      <c r="H82" s="45" t="s">
        <v>39</v>
      </c>
      <c r="I82" s="45" t="s">
        <v>249</v>
      </c>
      <c r="J82" s="45">
        <v>360</v>
      </c>
      <c r="K82" s="45"/>
      <c r="L82" s="45">
        <v>360</v>
      </c>
      <c r="M82" s="37"/>
      <c r="N82" s="37"/>
      <c r="O82" s="45">
        <v>1</v>
      </c>
      <c r="P82" s="45">
        <v>368</v>
      </c>
      <c r="Q82" s="45">
        <v>1860</v>
      </c>
      <c r="R82" s="37"/>
      <c r="S82" s="37">
        <v>148</v>
      </c>
      <c r="T82" s="37">
        <v>619</v>
      </c>
      <c r="U82" s="45" t="s">
        <v>250</v>
      </c>
      <c r="V82" s="37" t="s">
        <v>42</v>
      </c>
      <c r="W82" s="58" t="s">
        <v>43</v>
      </c>
    </row>
    <row r="83" s="10" customFormat="1" ht="36" spans="1:23">
      <c r="A83" s="36">
        <v>71</v>
      </c>
      <c r="B83" s="32" t="s">
        <v>251</v>
      </c>
      <c r="C83" s="37" t="s">
        <v>33</v>
      </c>
      <c r="D83" s="45" t="s">
        <v>37</v>
      </c>
      <c r="E83" s="45" t="s">
        <v>242</v>
      </c>
      <c r="F83" s="39">
        <v>44774</v>
      </c>
      <c r="G83" s="39">
        <v>44896</v>
      </c>
      <c r="H83" s="45" t="s">
        <v>39</v>
      </c>
      <c r="I83" s="45" t="s">
        <v>252</v>
      </c>
      <c r="J83" s="45">
        <v>68</v>
      </c>
      <c r="K83" s="45"/>
      <c r="L83" s="45">
        <v>68</v>
      </c>
      <c r="M83" s="37"/>
      <c r="N83" s="37"/>
      <c r="O83" s="45">
        <v>1</v>
      </c>
      <c r="P83" s="45">
        <v>70</v>
      </c>
      <c r="Q83" s="45">
        <v>240</v>
      </c>
      <c r="R83" s="37"/>
      <c r="S83" s="37">
        <v>35</v>
      </c>
      <c r="T83" s="37">
        <v>120</v>
      </c>
      <c r="U83" s="45" t="s">
        <v>253</v>
      </c>
      <c r="V83" s="37" t="s">
        <v>42</v>
      </c>
      <c r="W83" s="58" t="s">
        <v>43</v>
      </c>
    </row>
    <row r="84" s="10" customFormat="1" ht="36" spans="1:23">
      <c r="A84" s="36">
        <v>72</v>
      </c>
      <c r="B84" s="32" t="s">
        <v>254</v>
      </c>
      <c r="C84" s="37" t="s">
        <v>33</v>
      </c>
      <c r="D84" s="45" t="s">
        <v>37</v>
      </c>
      <c r="E84" s="45" t="s">
        <v>255</v>
      </c>
      <c r="F84" s="39">
        <v>44621</v>
      </c>
      <c r="G84" s="39">
        <v>44805</v>
      </c>
      <c r="H84" s="45" t="s">
        <v>39</v>
      </c>
      <c r="I84" s="45" t="s">
        <v>256</v>
      </c>
      <c r="J84" s="45">
        <v>46</v>
      </c>
      <c r="K84" s="45"/>
      <c r="L84" s="45">
        <v>46</v>
      </c>
      <c r="M84" s="37"/>
      <c r="N84" s="37"/>
      <c r="O84" s="45">
        <v>1</v>
      </c>
      <c r="P84" s="45">
        <v>325</v>
      </c>
      <c r="Q84" s="45">
        <v>1560</v>
      </c>
      <c r="R84" s="37">
        <v>1</v>
      </c>
      <c r="S84" s="37">
        <v>38</v>
      </c>
      <c r="T84" s="37">
        <v>128</v>
      </c>
      <c r="U84" s="45" t="s">
        <v>257</v>
      </c>
      <c r="V84" s="37" t="s">
        <v>42</v>
      </c>
      <c r="W84" s="58" t="s">
        <v>43</v>
      </c>
    </row>
    <row r="85" s="10" customFormat="1" ht="24" spans="1:23">
      <c r="A85" s="36">
        <v>73</v>
      </c>
      <c r="B85" s="32" t="s">
        <v>258</v>
      </c>
      <c r="C85" s="37" t="s">
        <v>33</v>
      </c>
      <c r="D85" s="45" t="s">
        <v>37</v>
      </c>
      <c r="E85" s="45" t="s">
        <v>255</v>
      </c>
      <c r="F85" s="39">
        <v>44621</v>
      </c>
      <c r="G85" s="39">
        <v>44835</v>
      </c>
      <c r="H85" s="45" t="s">
        <v>39</v>
      </c>
      <c r="I85" s="45" t="s">
        <v>259</v>
      </c>
      <c r="J85" s="45">
        <v>87</v>
      </c>
      <c r="K85" s="45"/>
      <c r="L85" s="45">
        <v>87</v>
      </c>
      <c r="M85" s="37"/>
      <c r="N85" s="37"/>
      <c r="O85" s="45">
        <v>1</v>
      </c>
      <c r="P85" s="45">
        <v>50</v>
      </c>
      <c r="Q85" s="45">
        <v>184</v>
      </c>
      <c r="R85" s="37">
        <v>1</v>
      </c>
      <c r="S85" s="37">
        <v>17</v>
      </c>
      <c r="T85" s="37">
        <v>64</v>
      </c>
      <c r="U85" s="45" t="s">
        <v>260</v>
      </c>
      <c r="V85" s="37" t="s">
        <v>42</v>
      </c>
      <c r="W85" s="58" t="s">
        <v>43</v>
      </c>
    </row>
    <row r="86" s="10" customFormat="1" ht="24" spans="1:23">
      <c r="A86" s="36">
        <v>74</v>
      </c>
      <c r="B86" s="32" t="s">
        <v>258</v>
      </c>
      <c r="C86" s="37" t="s">
        <v>33</v>
      </c>
      <c r="D86" s="45" t="s">
        <v>37</v>
      </c>
      <c r="E86" s="45" t="s">
        <v>255</v>
      </c>
      <c r="F86" s="39">
        <v>44621</v>
      </c>
      <c r="G86" s="39">
        <v>44835</v>
      </c>
      <c r="H86" s="45" t="s">
        <v>39</v>
      </c>
      <c r="I86" s="45" t="s">
        <v>261</v>
      </c>
      <c r="J86" s="45">
        <v>116</v>
      </c>
      <c r="K86" s="45"/>
      <c r="L86" s="45">
        <v>116</v>
      </c>
      <c r="M86" s="37"/>
      <c r="N86" s="37"/>
      <c r="O86" s="45">
        <v>1</v>
      </c>
      <c r="P86" s="45">
        <v>32</v>
      </c>
      <c r="Q86" s="45">
        <v>138</v>
      </c>
      <c r="R86" s="37">
        <v>1</v>
      </c>
      <c r="S86" s="37">
        <v>15</v>
      </c>
      <c r="T86" s="37">
        <v>66</v>
      </c>
      <c r="U86" s="45" t="s">
        <v>262</v>
      </c>
      <c r="V86" s="37" t="s">
        <v>42</v>
      </c>
      <c r="W86" s="58" t="s">
        <v>43</v>
      </c>
    </row>
    <row r="87" s="10" customFormat="1" ht="24" spans="1:23">
      <c r="A87" s="36">
        <v>75</v>
      </c>
      <c r="B87" s="32" t="s">
        <v>258</v>
      </c>
      <c r="C87" s="37" t="s">
        <v>33</v>
      </c>
      <c r="D87" s="45" t="s">
        <v>37</v>
      </c>
      <c r="E87" s="45" t="s">
        <v>255</v>
      </c>
      <c r="F87" s="39">
        <v>44621</v>
      </c>
      <c r="G87" s="39">
        <v>44835</v>
      </c>
      <c r="H87" s="45" t="s">
        <v>39</v>
      </c>
      <c r="I87" s="45" t="s">
        <v>263</v>
      </c>
      <c r="J87" s="45">
        <v>46.4</v>
      </c>
      <c r="K87" s="45"/>
      <c r="L87" s="45">
        <v>46.4</v>
      </c>
      <c r="M87" s="37"/>
      <c r="N87" s="37"/>
      <c r="O87" s="45">
        <v>1</v>
      </c>
      <c r="P87" s="45">
        <v>50</v>
      </c>
      <c r="Q87" s="45">
        <v>184</v>
      </c>
      <c r="R87" s="37">
        <v>1</v>
      </c>
      <c r="S87" s="37">
        <v>17</v>
      </c>
      <c r="T87" s="37">
        <v>64</v>
      </c>
      <c r="U87" s="45" t="s">
        <v>260</v>
      </c>
      <c r="V87" s="37" t="s">
        <v>42</v>
      </c>
      <c r="W87" s="58" t="s">
        <v>43</v>
      </c>
    </row>
    <row r="88" s="10" customFormat="1" ht="24" spans="1:23">
      <c r="A88" s="36">
        <v>76</v>
      </c>
      <c r="B88" s="32" t="s">
        <v>258</v>
      </c>
      <c r="C88" s="37" t="s">
        <v>33</v>
      </c>
      <c r="D88" s="45" t="s">
        <v>37</v>
      </c>
      <c r="E88" s="45" t="s">
        <v>255</v>
      </c>
      <c r="F88" s="39">
        <v>44621</v>
      </c>
      <c r="G88" s="39">
        <v>44835</v>
      </c>
      <c r="H88" s="45" t="s">
        <v>39</v>
      </c>
      <c r="I88" s="45" t="s">
        <v>264</v>
      </c>
      <c r="J88" s="45">
        <v>29</v>
      </c>
      <c r="K88" s="45"/>
      <c r="L88" s="45">
        <v>29</v>
      </c>
      <c r="M88" s="37"/>
      <c r="N88" s="37"/>
      <c r="O88" s="45">
        <v>1</v>
      </c>
      <c r="P88" s="45">
        <v>32</v>
      </c>
      <c r="Q88" s="45">
        <v>138</v>
      </c>
      <c r="R88" s="37">
        <v>1</v>
      </c>
      <c r="S88" s="37">
        <v>15</v>
      </c>
      <c r="T88" s="37">
        <v>66</v>
      </c>
      <c r="U88" s="45" t="s">
        <v>262</v>
      </c>
      <c r="V88" s="37" t="s">
        <v>42</v>
      </c>
      <c r="W88" s="58" t="s">
        <v>43</v>
      </c>
    </row>
    <row r="89" s="10" customFormat="1" ht="36" spans="1:23">
      <c r="A89" s="36">
        <v>77</v>
      </c>
      <c r="B89" s="32" t="s">
        <v>258</v>
      </c>
      <c r="C89" s="37" t="s">
        <v>33</v>
      </c>
      <c r="D89" s="45" t="s">
        <v>37</v>
      </c>
      <c r="E89" s="45" t="s">
        <v>255</v>
      </c>
      <c r="F89" s="39">
        <v>44621</v>
      </c>
      <c r="G89" s="39">
        <v>44835</v>
      </c>
      <c r="H89" s="45" t="s">
        <v>39</v>
      </c>
      <c r="I89" s="45" t="s">
        <v>265</v>
      </c>
      <c r="J89" s="45">
        <v>11.6</v>
      </c>
      <c r="K89" s="45"/>
      <c r="L89" s="45">
        <v>11.6</v>
      </c>
      <c r="M89" s="37"/>
      <c r="N89" s="37"/>
      <c r="O89" s="45">
        <v>1</v>
      </c>
      <c r="P89" s="45">
        <v>85</v>
      </c>
      <c r="Q89" s="45">
        <v>309</v>
      </c>
      <c r="R89" s="37">
        <v>1</v>
      </c>
      <c r="S89" s="37">
        <v>27</v>
      </c>
      <c r="T89" s="37">
        <v>106</v>
      </c>
      <c r="U89" s="45" t="s">
        <v>266</v>
      </c>
      <c r="V89" s="37" t="s">
        <v>42</v>
      </c>
      <c r="W89" s="58" t="s">
        <v>43</v>
      </c>
    </row>
    <row r="90" s="10" customFormat="1" ht="24" spans="1:23">
      <c r="A90" s="36">
        <v>78</v>
      </c>
      <c r="B90" s="32" t="s">
        <v>258</v>
      </c>
      <c r="C90" s="37" t="s">
        <v>33</v>
      </c>
      <c r="D90" s="45" t="s">
        <v>37</v>
      </c>
      <c r="E90" s="45" t="s">
        <v>255</v>
      </c>
      <c r="F90" s="39">
        <v>44621</v>
      </c>
      <c r="G90" s="39">
        <v>44835</v>
      </c>
      <c r="H90" s="45" t="s">
        <v>39</v>
      </c>
      <c r="I90" s="45" t="s">
        <v>267</v>
      </c>
      <c r="J90" s="45">
        <v>116</v>
      </c>
      <c r="K90" s="45"/>
      <c r="L90" s="45">
        <v>116</v>
      </c>
      <c r="M90" s="37"/>
      <c r="N90" s="37"/>
      <c r="O90" s="45">
        <v>1</v>
      </c>
      <c r="P90" s="45">
        <v>54</v>
      </c>
      <c r="Q90" s="45">
        <v>195</v>
      </c>
      <c r="R90" s="37">
        <v>1</v>
      </c>
      <c r="S90" s="37">
        <v>22</v>
      </c>
      <c r="T90" s="37">
        <v>80</v>
      </c>
      <c r="U90" s="45" t="s">
        <v>268</v>
      </c>
      <c r="V90" s="37" t="s">
        <v>42</v>
      </c>
      <c r="W90" s="58" t="s">
        <v>43</v>
      </c>
    </row>
    <row r="91" s="10" customFormat="1" ht="24" spans="1:23">
      <c r="A91" s="36">
        <v>79</v>
      </c>
      <c r="B91" s="32" t="s">
        <v>258</v>
      </c>
      <c r="C91" s="37" t="s">
        <v>33</v>
      </c>
      <c r="D91" s="45" t="s">
        <v>37</v>
      </c>
      <c r="E91" s="45" t="s">
        <v>255</v>
      </c>
      <c r="F91" s="39">
        <v>44621</v>
      </c>
      <c r="G91" s="39">
        <v>44835</v>
      </c>
      <c r="H91" s="45" t="s">
        <v>39</v>
      </c>
      <c r="I91" s="45" t="s">
        <v>269</v>
      </c>
      <c r="J91" s="45">
        <v>30</v>
      </c>
      <c r="K91" s="45"/>
      <c r="L91" s="45">
        <v>30</v>
      </c>
      <c r="M91" s="37"/>
      <c r="N91" s="37"/>
      <c r="O91" s="45">
        <v>1</v>
      </c>
      <c r="P91" s="45">
        <v>70</v>
      </c>
      <c r="Q91" s="45">
        <v>235</v>
      </c>
      <c r="R91" s="37">
        <v>1</v>
      </c>
      <c r="S91" s="37">
        <v>30</v>
      </c>
      <c r="T91" s="37">
        <v>102</v>
      </c>
      <c r="U91" s="45" t="s">
        <v>270</v>
      </c>
      <c r="V91" s="37" t="s">
        <v>42</v>
      </c>
      <c r="W91" s="58" t="s">
        <v>43</v>
      </c>
    </row>
    <row r="92" s="10" customFormat="1" ht="36" spans="1:23">
      <c r="A92" s="36">
        <v>80</v>
      </c>
      <c r="B92" s="32" t="s">
        <v>258</v>
      </c>
      <c r="C92" s="37" t="s">
        <v>33</v>
      </c>
      <c r="D92" s="45" t="s">
        <v>37</v>
      </c>
      <c r="E92" s="45" t="s">
        <v>255</v>
      </c>
      <c r="F92" s="39">
        <v>44621</v>
      </c>
      <c r="G92" s="39">
        <v>44835</v>
      </c>
      <c r="H92" s="45" t="s">
        <v>39</v>
      </c>
      <c r="I92" s="45" t="s">
        <v>271</v>
      </c>
      <c r="J92" s="45">
        <v>435</v>
      </c>
      <c r="K92" s="45"/>
      <c r="L92" s="45">
        <v>435</v>
      </c>
      <c r="M92" s="37"/>
      <c r="N92" s="37"/>
      <c r="O92" s="45">
        <v>1</v>
      </c>
      <c r="P92" s="45">
        <v>128</v>
      </c>
      <c r="Q92" s="45">
        <v>495</v>
      </c>
      <c r="R92" s="37">
        <v>1</v>
      </c>
      <c r="S92" s="37">
        <v>67</v>
      </c>
      <c r="T92" s="37">
        <v>246</v>
      </c>
      <c r="U92" s="45" t="s">
        <v>272</v>
      </c>
      <c r="V92" s="37" t="s">
        <v>42</v>
      </c>
      <c r="W92" s="58" t="s">
        <v>43</v>
      </c>
    </row>
    <row r="93" s="10" customFormat="1" ht="24" spans="1:23">
      <c r="A93" s="36">
        <v>81</v>
      </c>
      <c r="B93" s="32" t="s">
        <v>258</v>
      </c>
      <c r="C93" s="37" t="s">
        <v>33</v>
      </c>
      <c r="D93" s="45" t="s">
        <v>37</v>
      </c>
      <c r="E93" s="45" t="s">
        <v>255</v>
      </c>
      <c r="F93" s="39">
        <v>44621</v>
      </c>
      <c r="G93" s="39">
        <v>44835</v>
      </c>
      <c r="H93" s="45" t="s">
        <v>39</v>
      </c>
      <c r="I93" s="45" t="s">
        <v>273</v>
      </c>
      <c r="J93" s="45">
        <v>5.22</v>
      </c>
      <c r="K93" s="45"/>
      <c r="L93" s="45">
        <v>5.22</v>
      </c>
      <c r="M93" s="37"/>
      <c r="N93" s="37"/>
      <c r="O93" s="45">
        <v>1</v>
      </c>
      <c r="P93" s="45">
        <v>85</v>
      </c>
      <c r="Q93" s="45">
        <v>309</v>
      </c>
      <c r="R93" s="37">
        <v>1</v>
      </c>
      <c r="S93" s="37">
        <v>27</v>
      </c>
      <c r="T93" s="37">
        <v>106</v>
      </c>
      <c r="U93" s="45" t="s">
        <v>266</v>
      </c>
      <c r="V93" s="37" t="s">
        <v>42</v>
      </c>
      <c r="W93" s="58" t="s">
        <v>43</v>
      </c>
    </row>
    <row r="94" s="10" customFormat="1" ht="24" spans="1:23">
      <c r="A94" s="36">
        <v>82</v>
      </c>
      <c r="B94" s="32" t="s">
        <v>258</v>
      </c>
      <c r="C94" s="37" t="s">
        <v>33</v>
      </c>
      <c r="D94" s="45" t="s">
        <v>37</v>
      </c>
      <c r="E94" s="45" t="s">
        <v>255</v>
      </c>
      <c r="F94" s="39">
        <v>44621</v>
      </c>
      <c r="G94" s="39">
        <v>44835</v>
      </c>
      <c r="H94" s="45" t="s">
        <v>39</v>
      </c>
      <c r="I94" s="45" t="s">
        <v>274</v>
      </c>
      <c r="J94" s="45">
        <v>116</v>
      </c>
      <c r="K94" s="45"/>
      <c r="L94" s="45">
        <v>116</v>
      </c>
      <c r="M94" s="37"/>
      <c r="N94" s="37"/>
      <c r="O94" s="45">
        <v>1</v>
      </c>
      <c r="P94" s="45">
        <v>37</v>
      </c>
      <c r="Q94" s="45">
        <v>156</v>
      </c>
      <c r="R94" s="37">
        <v>1</v>
      </c>
      <c r="S94" s="37">
        <v>12</v>
      </c>
      <c r="T94" s="37">
        <v>52</v>
      </c>
      <c r="U94" s="45" t="s">
        <v>275</v>
      </c>
      <c r="V94" s="37" t="s">
        <v>42</v>
      </c>
      <c r="W94" s="58" t="s">
        <v>43</v>
      </c>
    </row>
    <row r="95" s="10" customFormat="1" ht="24" spans="1:23">
      <c r="A95" s="36">
        <v>83</v>
      </c>
      <c r="B95" s="32" t="s">
        <v>258</v>
      </c>
      <c r="C95" s="37" t="s">
        <v>33</v>
      </c>
      <c r="D95" s="45" t="s">
        <v>37</v>
      </c>
      <c r="E95" s="45" t="s">
        <v>255</v>
      </c>
      <c r="F95" s="39">
        <v>44621</v>
      </c>
      <c r="G95" s="39">
        <v>44835</v>
      </c>
      <c r="H95" s="45" t="s">
        <v>39</v>
      </c>
      <c r="I95" s="45" t="s">
        <v>276</v>
      </c>
      <c r="J95" s="45">
        <v>116</v>
      </c>
      <c r="K95" s="45"/>
      <c r="L95" s="45">
        <v>116</v>
      </c>
      <c r="M95" s="37"/>
      <c r="N95" s="37"/>
      <c r="O95" s="45">
        <v>1</v>
      </c>
      <c r="P95" s="45">
        <v>50</v>
      </c>
      <c r="Q95" s="45">
        <v>184</v>
      </c>
      <c r="R95" s="37">
        <v>1</v>
      </c>
      <c r="S95" s="37">
        <v>17</v>
      </c>
      <c r="T95" s="37">
        <v>64</v>
      </c>
      <c r="U95" s="45" t="s">
        <v>260</v>
      </c>
      <c r="V95" s="37" t="s">
        <v>42</v>
      </c>
      <c r="W95" s="58" t="s">
        <v>43</v>
      </c>
    </row>
    <row r="96" s="10" customFormat="1" ht="24" spans="1:23">
      <c r="A96" s="36">
        <v>84</v>
      </c>
      <c r="B96" s="32" t="s">
        <v>277</v>
      </c>
      <c r="C96" s="37" t="s">
        <v>33</v>
      </c>
      <c r="D96" s="45" t="s">
        <v>37</v>
      </c>
      <c r="E96" s="45" t="s">
        <v>278</v>
      </c>
      <c r="F96" s="39">
        <v>44593</v>
      </c>
      <c r="G96" s="39">
        <v>44774</v>
      </c>
      <c r="H96" s="45" t="s">
        <v>39</v>
      </c>
      <c r="I96" s="45" t="s">
        <v>279</v>
      </c>
      <c r="J96" s="45">
        <v>10</v>
      </c>
      <c r="K96" s="45"/>
      <c r="L96" s="45">
        <v>10</v>
      </c>
      <c r="M96" s="37"/>
      <c r="N96" s="37"/>
      <c r="O96" s="45">
        <v>1</v>
      </c>
      <c r="P96" s="45">
        <v>26</v>
      </c>
      <c r="Q96" s="45">
        <v>104</v>
      </c>
      <c r="R96" s="37"/>
      <c r="S96" s="37">
        <v>8</v>
      </c>
      <c r="T96" s="37">
        <v>32</v>
      </c>
      <c r="U96" s="45" t="s">
        <v>280</v>
      </c>
      <c r="V96" s="37" t="s">
        <v>42</v>
      </c>
      <c r="W96" s="58" t="s">
        <v>43</v>
      </c>
    </row>
    <row r="97" s="10" customFormat="1" ht="36" spans="1:23">
      <c r="A97" s="36">
        <v>85</v>
      </c>
      <c r="B97" s="32" t="s">
        <v>281</v>
      </c>
      <c r="C97" s="37" t="s">
        <v>33</v>
      </c>
      <c r="D97" s="45" t="s">
        <v>37</v>
      </c>
      <c r="E97" s="45" t="s">
        <v>278</v>
      </c>
      <c r="F97" s="39">
        <v>44562</v>
      </c>
      <c r="G97" s="39">
        <v>44896</v>
      </c>
      <c r="H97" s="45" t="s">
        <v>39</v>
      </c>
      <c r="I97" s="45" t="s">
        <v>282</v>
      </c>
      <c r="J97" s="45">
        <v>18</v>
      </c>
      <c r="K97" s="45"/>
      <c r="L97" s="45">
        <v>18</v>
      </c>
      <c r="M97" s="37"/>
      <c r="N97" s="37"/>
      <c r="O97" s="45">
        <v>1</v>
      </c>
      <c r="P97" s="45">
        <v>228</v>
      </c>
      <c r="Q97" s="45">
        <v>968</v>
      </c>
      <c r="R97" s="37"/>
      <c r="S97" s="37">
        <v>39</v>
      </c>
      <c r="T97" s="37">
        <v>158</v>
      </c>
      <c r="U97" s="45" t="s">
        <v>283</v>
      </c>
      <c r="V97" s="37" t="s">
        <v>42</v>
      </c>
      <c r="W97" s="58" t="s">
        <v>43</v>
      </c>
    </row>
    <row r="98" s="10" customFormat="1" ht="24" spans="1:23">
      <c r="A98" s="36">
        <v>86</v>
      </c>
      <c r="B98" s="32" t="s">
        <v>284</v>
      </c>
      <c r="C98" s="37" t="s">
        <v>30</v>
      </c>
      <c r="D98" s="45" t="s">
        <v>37</v>
      </c>
      <c r="E98" s="45" t="s">
        <v>285</v>
      </c>
      <c r="F98" s="39">
        <v>44562</v>
      </c>
      <c r="G98" s="39">
        <v>44896</v>
      </c>
      <c r="H98" s="45" t="s">
        <v>39</v>
      </c>
      <c r="I98" s="45" t="s">
        <v>286</v>
      </c>
      <c r="J98" s="45">
        <v>48</v>
      </c>
      <c r="K98" s="45"/>
      <c r="L98" s="45">
        <v>48</v>
      </c>
      <c r="M98" s="37"/>
      <c r="N98" s="37"/>
      <c r="O98" s="45">
        <v>1</v>
      </c>
      <c r="P98" s="45">
        <v>372</v>
      </c>
      <c r="Q98" s="45">
        <v>1446</v>
      </c>
      <c r="R98" s="37"/>
      <c r="S98" s="37">
        <v>136</v>
      </c>
      <c r="T98" s="37">
        <v>565</v>
      </c>
      <c r="U98" s="45" t="s">
        <v>287</v>
      </c>
      <c r="V98" s="37" t="s">
        <v>42</v>
      </c>
      <c r="W98" s="58" t="s">
        <v>43</v>
      </c>
    </row>
    <row r="99" s="10" customFormat="1" ht="36" spans="1:23">
      <c r="A99" s="36">
        <v>87</v>
      </c>
      <c r="B99" s="32" t="s">
        <v>288</v>
      </c>
      <c r="C99" s="37" t="s">
        <v>33</v>
      </c>
      <c r="D99" s="45" t="s">
        <v>37</v>
      </c>
      <c r="E99" s="45" t="s">
        <v>285</v>
      </c>
      <c r="F99" s="39">
        <v>44562</v>
      </c>
      <c r="G99" s="39">
        <v>44896</v>
      </c>
      <c r="H99" s="45" t="s">
        <v>39</v>
      </c>
      <c r="I99" s="45" t="s">
        <v>289</v>
      </c>
      <c r="J99" s="45">
        <v>75</v>
      </c>
      <c r="K99" s="45"/>
      <c r="L99" s="45">
        <v>75</v>
      </c>
      <c r="M99" s="37"/>
      <c r="N99" s="37"/>
      <c r="O99" s="45">
        <v>1</v>
      </c>
      <c r="P99" s="45">
        <v>176</v>
      </c>
      <c r="Q99" s="45">
        <v>616</v>
      </c>
      <c r="R99" s="37"/>
      <c r="S99" s="37">
        <v>136</v>
      </c>
      <c r="T99" s="37">
        <v>565</v>
      </c>
      <c r="U99" s="45" t="s">
        <v>290</v>
      </c>
      <c r="V99" s="37" t="s">
        <v>42</v>
      </c>
      <c r="W99" s="58" t="s">
        <v>43</v>
      </c>
    </row>
    <row r="100" s="10" customFormat="1" ht="36" spans="1:23">
      <c r="A100" s="36">
        <v>88</v>
      </c>
      <c r="B100" s="32" t="s">
        <v>291</v>
      </c>
      <c r="C100" s="37" t="s">
        <v>33</v>
      </c>
      <c r="D100" s="45" t="s">
        <v>37</v>
      </c>
      <c r="E100" s="45" t="s">
        <v>285</v>
      </c>
      <c r="F100" s="39">
        <v>44562</v>
      </c>
      <c r="G100" s="39">
        <v>44896</v>
      </c>
      <c r="H100" s="45" t="s">
        <v>39</v>
      </c>
      <c r="I100" s="45" t="s">
        <v>292</v>
      </c>
      <c r="J100" s="45">
        <v>16</v>
      </c>
      <c r="K100" s="45"/>
      <c r="L100" s="45">
        <v>16</v>
      </c>
      <c r="M100" s="37"/>
      <c r="N100" s="37"/>
      <c r="O100" s="45">
        <v>1</v>
      </c>
      <c r="P100" s="45">
        <v>376</v>
      </c>
      <c r="Q100" s="45">
        <v>1446</v>
      </c>
      <c r="R100" s="37"/>
      <c r="S100" s="37">
        <v>136</v>
      </c>
      <c r="T100" s="37">
        <v>565</v>
      </c>
      <c r="U100" s="45" t="s">
        <v>293</v>
      </c>
      <c r="V100" s="37" t="s">
        <v>42</v>
      </c>
      <c r="W100" s="58" t="s">
        <v>43</v>
      </c>
    </row>
    <row r="101" s="10" customFormat="1" ht="24" spans="1:23">
      <c r="A101" s="36">
        <v>89</v>
      </c>
      <c r="B101" s="32" t="s">
        <v>294</v>
      </c>
      <c r="C101" s="37" t="s">
        <v>30</v>
      </c>
      <c r="D101" s="45" t="s">
        <v>37</v>
      </c>
      <c r="E101" s="45" t="s">
        <v>285</v>
      </c>
      <c r="F101" s="39">
        <v>44562</v>
      </c>
      <c r="G101" s="39">
        <v>44896</v>
      </c>
      <c r="H101" s="45" t="s">
        <v>39</v>
      </c>
      <c r="I101" s="45" t="s">
        <v>295</v>
      </c>
      <c r="J101" s="45">
        <v>60</v>
      </c>
      <c r="K101" s="45"/>
      <c r="L101" s="45">
        <v>60</v>
      </c>
      <c r="M101" s="37"/>
      <c r="N101" s="37"/>
      <c r="O101" s="45">
        <v>1</v>
      </c>
      <c r="P101" s="45">
        <v>376</v>
      </c>
      <c r="Q101" s="45">
        <v>1446</v>
      </c>
      <c r="R101" s="37"/>
      <c r="S101" s="37">
        <v>136</v>
      </c>
      <c r="T101" s="37">
        <v>565</v>
      </c>
      <c r="U101" s="45" t="s">
        <v>296</v>
      </c>
      <c r="V101" s="37" t="s">
        <v>42</v>
      </c>
      <c r="W101" s="58" t="s">
        <v>43</v>
      </c>
    </row>
    <row r="102" s="10" customFormat="1" ht="36" spans="1:23">
      <c r="A102" s="36">
        <v>90</v>
      </c>
      <c r="B102" s="32" t="s">
        <v>297</v>
      </c>
      <c r="C102" s="37" t="s">
        <v>33</v>
      </c>
      <c r="D102" s="45" t="s">
        <v>37</v>
      </c>
      <c r="E102" s="45" t="s">
        <v>285</v>
      </c>
      <c r="F102" s="39">
        <v>44562</v>
      </c>
      <c r="G102" s="39">
        <v>44896</v>
      </c>
      <c r="H102" s="45" t="s">
        <v>39</v>
      </c>
      <c r="I102" s="45" t="s">
        <v>298</v>
      </c>
      <c r="J102" s="45">
        <v>120</v>
      </c>
      <c r="K102" s="45"/>
      <c r="L102" s="45">
        <v>120</v>
      </c>
      <c r="M102" s="37"/>
      <c r="N102" s="37"/>
      <c r="O102" s="45">
        <v>1</v>
      </c>
      <c r="P102" s="45">
        <v>162</v>
      </c>
      <c r="Q102" s="45">
        <v>653</v>
      </c>
      <c r="R102" s="37"/>
      <c r="S102" s="37">
        <v>136</v>
      </c>
      <c r="T102" s="37">
        <v>565</v>
      </c>
      <c r="U102" s="45" t="s">
        <v>299</v>
      </c>
      <c r="V102" s="37" t="s">
        <v>42</v>
      </c>
      <c r="W102" s="58" t="s">
        <v>43</v>
      </c>
    </row>
    <row r="103" s="10" customFormat="1" ht="24" spans="1:23">
      <c r="A103" s="36">
        <v>91</v>
      </c>
      <c r="B103" s="32" t="s">
        <v>300</v>
      </c>
      <c r="C103" s="37" t="s">
        <v>33</v>
      </c>
      <c r="D103" s="45" t="s">
        <v>37</v>
      </c>
      <c r="E103" s="45" t="s">
        <v>285</v>
      </c>
      <c r="F103" s="39">
        <v>44562</v>
      </c>
      <c r="G103" s="39">
        <v>44896</v>
      </c>
      <c r="H103" s="45" t="s">
        <v>39</v>
      </c>
      <c r="I103" s="45" t="s">
        <v>301</v>
      </c>
      <c r="J103" s="45">
        <v>270</v>
      </c>
      <c r="K103" s="45"/>
      <c r="L103" s="45">
        <v>270</v>
      </c>
      <c r="M103" s="37"/>
      <c r="N103" s="37"/>
      <c r="O103" s="45">
        <v>1</v>
      </c>
      <c r="P103" s="45">
        <v>150</v>
      </c>
      <c r="Q103" s="45">
        <v>360</v>
      </c>
      <c r="R103" s="37"/>
      <c r="S103" s="37">
        <v>36</v>
      </c>
      <c r="T103" s="37">
        <v>126</v>
      </c>
      <c r="U103" s="45" t="s">
        <v>302</v>
      </c>
      <c r="V103" s="37" t="s">
        <v>42</v>
      </c>
      <c r="W103" s="58" t="s">
        <v>43</v>
      </c>
    </row>
    <row r="104" s="10" customFormat="1" ht="24" spans="1:23">
      <c r="A104" s="36">
        <v>92</v>
      </c>
      <c r="B104" s="32" t="s">
        <v>303</v>
      </c>
      <c r="C104" s="37" t="s">
        <v>30</v>
      </c>
      <c r="D104" s="45" t="s">
        <v>37</v>
      </c>
      <c r="E104" s="45" t="s">
        <v>285</v>
      </c>
      <c r="F104" s="39">
        <v>44562</v>
      </c>
      <c r="G104" s="39">
        <v>44896</v>
      </c>
      <c r="H104" s="45" t="s">
        <v>39</v>
      </c>
      <c r="I104" s="45" t="s">
        <v>304</v>
      </c>
      <c r="J104" s="45">
        <v>500</v>
      </c>
      <c r="K104" s="45"/>
      <c r="L104" s="45">
        <v>500</v>
      </c>
      <c r="M104" s="37"/>
      <c r="N104" s="37"/>
      <c r="O104" s="45">
        <v>1</v>
      </c>
      <c r="P104" s="45">
        <v>10</v>
      </c>
      <c r="Q104" s="45">
        <v>48</v>
      </c>
      <c r="R104" s="37"/>
      <c r="S104" s="37">
        <v>1</v>
      </c>
      <c r="T104" s="37">
        <v>2</v>
      </c>
      <c r="U104" s="45" t="s">
        <v>305</v>
      </c>
      <c r="V104" s="37" t="s">
        <v>42</v>
      </c>
      <c r="W104" s="58" t="s">
        <v>43</v>
      </c>
    </row>
    <row r="105" s="10" customFormat="1" ht="36" spans="1:23">
      <c r="A105" s="36">
        <v>93</v>
      </c>
      <c r="B105" s="32" t="s">
        <v>306</v>
      </c>
      <c r="C105" s="37" t="s">
        <v>33</v>
      </c>
      <c r="D105" s="45" t="s">
        <v>37</v>
      </c>
      <c r="E105" s="45" t="s">
        <v>285</v>
      </c>
      <c r="F105" s="39">
        <v>44562</v>
      </c>
      <c r="G105" s="39">
        <v>44896</v>
      </c>
      <c r="H105" s="45" t="s">
        <v>39</v>
      </c>
      <c r="I105" s="45" t="s">
        <v>307</v>
      </c>
      <c r="J105" s="45">
        <v>130</v>
      </c>
      <c r="K105" s="45"/>
      <c r="L105" s="45">
        <v>130</v>
      </c>
      <c r="M105" s="37"/>
      <c r="N105" s="37"/>
      <c r="O105" s="45">
        <v>1</v>
      </c>
      <c r="P105" s="45">
        <v>376</v>
      </c>
      <c r="Q105" s="45">
        <v>1446</v>
      </c>
      <c r="R105" s="37"/>
      <c r="S105" s="37">
        <v>136</v>
      </c>
      <c r="T105" s="37">
        <v>565</v>
      </c>
      <c r="U105" s="45" t="s">
        <v>308</v>
      </c>
      <c r="V105" s="37" t="s">
        <v>42</v>
      </c>
      <c r="W105" s="58" t="s">
        <v>43</v>
      </c>
    </row>
    <row r="106" s="10" customFormat="1" ht="36" spans="1:23">
      <c r="A106" s="36">
        <v>94</v>
      </c>
      <c r="B106" s="32" t="s">
        <v>297</v>
      </c>
      <c r="C106" s="37" t="s">
        <v>33</v>
      </c>
      <c r="D106" s="45" t="s">
        <v>37</v>
      </c>
      <c r="E106" s="45" t="s">
        <v>285</v>
      </c>
      <c r="F106" s="39">
        <v>44562</v>
      </c>
      <c r="G106" s="39">
        <v>44896</v>
      </c>
      <c r="H106" s="45" t="s">
        <v>39</v>
      </c>
      <c r="I106" s="45" t="s">
        <v>309</v>
      </c>
      <c r="J106" s="45">
        <v>500</v>
      </c>
      <c r="K106" s="45"/>
      <c r="L106" s="45">
        <v>500</v>
      </c>
      <c r="M106" s="37"/>
      <c r="N106" s="37"/>
      <c r="O106" s="45">
        <v>1</v>
      </c>
      <c r="P106" s="45">
        <v>378</v>
      </c>
      <c r="Q106" s="45">
        <v>1334</v>
      </c>
      <c r="R106" s="37"/>
      <c r="S106" s="37">
        <v>136</v>
      </c>
      <c r="T106" s="37">
        <v>565</v>
      </c>
      <c r="U106" s="45" t="s">
        <v>310</v>
      </c>
      <c r="V106" s="37" t="s">
        <v>42</v>
      </c>
      <c r="W106" s="58" t="s">
        <v>43</v>
      </c>
    </row>
    <row r="107" s="10" customFormat="1" ht="24" spans="1:23">
      <c r="A107" s="36">
        <v>95</v>
      </c>
      <c r="B107" s="32" t="s">
        <v>300</v>
      </c>
      <c r="C107" s="37" t="s">
        <v>33</v>
      </c>
      <c r="D107" s="45" t="s">
        <v>37</v>
      </c>
      <c r="E107" s="45" t="s">
        <v>285</v>
      </c>
      <c r="F107" s="39">
        <v>44562</v>
      </c>
      <c r="G107" s="39">
        <v>44896</v>
      </c>
      <c r="H107" s="45" t="s">
        <v>39</v>
      </c>
      <c r="I107" s="45" t="s">
        <v>311</v>
      </c>
      <c r="J107" s="45">
        <v>20</v>
      </c>
      <c r="K107" s="45"/>
      <c r="L107" s="45">
        <v>20</v>
      </c>
      <c r="M107" s="37"/>
      <c r="N107" s="37"/>
      <c r="O107" s="45">
        <v>1</v>
      </c>
      <c r="P107" s="45">
        <v>378</v>
      </c>
      <c r="Q107" s="45">
        <v>1334</v>
      </c>
      <c r="R107" s="37"/>
      <c r="S107" s="37">
        <v>136</v>
      </c>
      <c r="T107" s="37">
        <v>565</v>
      </c>
      <c r="U107" s="45" t="s">
        <v>312</v>
      </c>
      <c r="V107" s="37" t="s">
        <v>42</v>
      </c>
      <c r="W107" s="58" t="s">
        <v>43</v>
      </c>
    </row>
    <row r="108" s="10" customFormat="1" ht="24" spans="1:23">
      <c r="A108" s="36">
        <v>96</v>
      </c>
      <c r="B108" s="32" t="s">
        <v>313</v>
      </c>
      <c r="C108" s="37" t="s">
        <v>30</v>
      </c>
      <c r="D108" s="45" t="s">
        <v>37</v>
      </c>
      <c r="E108" s="45" t="s">
        <v>285</v>
      </c>
      <c r="F108" s="39">
        <v>44562</v>
      </c>
      <c r="G108" s="39">
        <v>44896</v>
      </c>
      <c r="H108" s="45" t="s">
        <v>39</v>
      </c>
      <c r="I108" s="45" t="s">
        <v>314</v>
      </c>
      <c r="J108" s="45">
        <v>500</v>
      </c>
      <c r="K108" s="45"/>
      <c r="L108" s="45">
        <v>500</v>
      </c>
      <c r="M108" s="37"/>
      <c r="N108" s="37"/>
      <c r="O108" s="45">
        <v>1</v>
      </c>
      <c r="P108" s="45">
        <v>180</v>
      </c>
      <c r="Q108" s="45">
        <v>630</v>
      </c>
      <c r="R108" s="37"/>
      <c r="S108" s="37">
        <v>62</v>
      </c>
      <c r="T108" s="37">
        <v>217</v>
      </c>
      <c r="U108" s="45" t="s">
        <v>315</v>
      </c>
      <c r="V108" s="37" t="s">
        <v>42</v>
      </c>
      <c r="W108" s="58" t="s">
        <v>43</v>
      </c>
    </row>
    <row r="109" s="10" customFormat="1" ht="36" spans="1:23">
      <c r="A109" s="36">
        <v>97</v>
      </c>
      <c r="B109" s="32" t="s">
        <v>316</v>
      </c>
      <c r="C109" s="37" t="s">
        <v>33</v>
      </c>
      <c r="D109" s="45" t="s">
        <v>37</v>
      </c>
      <c r="E109" s="45" t="s">
        <v>285</v>
      </c>
      <c r="F109" s="39">
        <v>44562</v>
      </c>
      <c r="G109" s="39">
        <v>44896</v>
      </c>
      <c r="H109" s="45" t="s">
        <v>39</v>
      </c>
      <c r="I109" s="45" t="s">
        <v>317</v>
      </c>
      <c r="J109" s="45">
        <v>240</v>
      </c>
      <c r="K109" s="45"/>
      <c r="L109" s="45">
        <v>240</v>
      </c>
      <c r="M109" s="37"/>
      <c r="N109" s="37"/>
      <c r="O109" s="45">
        <v>1</v>
      </c>
      <c r="P109" s="45">
        <v>572</v>
      </c>
      <c r="Q109" s="45">
        <v>1008</v>
      </c>
      <c r="R109" s="37"/>
      <c r="S109" s="37">
        <v>136</v>
      </c>
      <c r="T109" s="37">
        <v>565</v>
      </c>
      <c r="U109" s="45" t="s">
        <v>318</v>
      </c>
      <c r="V109" s="37" t="s">
        <v>42</v>
      </c>
      <c r="W109" s="58" t="s">
        <v>43</v>
      </c>
    </row>
    <row r="110" s="10" customFormat="1" ht="24" spans="1:23">
      <c r="A110" s="36">
        <v>98</v>
      </c>
      <c r="B110" s="32" t="s">
        <v>319</v>
      </c>
      <c r="C110" s="37" t="s">
        <v>33</v>
      </c>
      <c r="D110" s="45" t="s">
        <v>37</v>
      </c>
      <c r="E110" s="45" t="s">
        <v>285</v>
      </c>
      <c r="F110" s="39">
        <v>44562</v>
      </c>
      <c r="G110" s="39">
        <v>44896</v>
      </c>
      <c r="H110" s="45" t="s">
        <v>39</v>
      </c>
      <c r="I110" s="45" t="s">
        <v>320</v>
      </c>
      <c r="J110" s="45">
        <v>40</v>
      </c>
      <c r="K110" s="45"/>
      <c r="L110" s="45">
        <v>40</v>
      </c>
      <c r="M110" s="37"/>
      <c r="N110" s="37"/>
      <c r="O110" s="45">
        <v>1</v>
      </c>
      <c r="P110" s="45">
        <v>88</v>
      </c>
      <c r="Q110" s="45">
        <v>180</v>
      </c>
      <c r="R110" s="37"/>
      <c r="S110" s="37">
        <v>20</v>
      </c>
      <c r="T110" s="37">
        <v>75</v>
      </c>
      <c r="U110" s="45" t="s">
        <v>321</v>
      </c>
      <c r="V110" s="37" t="s">
        <v>42</v>
      </c>
      <c r="W110" s="58" t="s">
        <v>43</v>
      </c>
    </row>
    <row r="111" s="11" customFormat="1" ht="24" spans="1:23">
      <c r="A111" s="36">
        <v>99</v>
      </c>
      <c r="B111" s="60" t="s">
        <v>322</v>
      </c>
      <c r="C111" s="45" t="s">
        <v>33</v>
      </c>
      <c r="D111" s="45" t="s">
        <v>37</v>
      </c>
      <c r="E111" s="60" t="s">
        <v>323</v>
      </c>
      <c r="F111" s="39">
        <v>44625</v>
      </c>
      <c r="G111" s="39">
        <v>44901</v>
      </c>
      <c r="H111" s="45" t="s">
        <v>39</v>
      </c>
      <c r="I111" s="60" t="s">
        <v>324</v>
      </c>
      <c r="J111" s="45">
        <v>25</v>
      </c>
      <c r="K111" s="37"/>
      <c r="L111" s="37">
        <v>25</v>
      </c>
      <c r="M111" s="37"/>
      <c r="N111" s="37"/>
      <c r="O111" s="45">
        <v>1</v>
      </c>
      <c r="P111" s="45">
        <v>74</v>
      </c>
      <c r="Q111" s="45">
        <v>285</v>
      </c>
      <c r="R111" s="37"/>
      <c r="S111" s="37">
        <v>29</v>
      </c>
      <c r="T111" s="37">
        <v>120</v>
      </c>
      <c r="U111" s="45" t="s">
        <v>325</v>
      </c>
      <c r="V111" s="59" t="s">
        <v>42</v>
      </c>
      <c r="W111" s="58" t="s">
        <v>43</v>
      </c>
    </row>
    <row r="112" s="11" customFormat="1" ht="24" spans="1:23">
      <c r="A112" s="36">
        <v>100</v>
      </c>
      <c r="B112" s="60" t="s">
        <v>326</v>
      </c>
      <c r="C112" s="45" t="s">
        <v>33</v>
      </c>
      <c r="D112" s="45" t="s">
        <v>37</v>
      </c>
      <c r="E112" s="60" t="s">
        <v>323</v>
      </c>
      <c r="F112" s="39">
        <v>44644</v>
      </c>
      <c r="G112" s="39">
        <v>44920</v>
      </c>
      <c r="H112" s="45" t="s">
        <v>39</v>
      </c>
      <c r="I112" s="60" t="s">
        <v>327</v>
      </c>
      <c r="J112" s="45">
        <v>40</v>
      </c>
      <c r="K112" s="37"/>
      <c r="L112" s="37">
        <v>40</v>
      </c>
      <c r="M112" s="37"/>
      <c r="N112" s="37"/>
      <c r="O112" s="45">
        <v>1</v>
      </c>
      <c r="P112" s="45">
        <v>597</v>
      </c>
      <c r="Q112" s="45">
        <v>2080</v>
      </c>
      <c r="R112" s="37"/>
      <c r="S112" s="37">
        <v>265</v>
      </c>
      <c r="T112" s="37">
        <v>820</v>
      </c>
      <c r="U112" s="45" t="s">
        <v>328</v>
      </c>
      <c r="V112" s="59" t="s">
        <v>42</v>
      </c>
      <c r="W112" s="58" t="s">
        <v>43</v>
      </c>
    </row>
    <row r="113" s="11" customFormat="1" ht="36" spans="1:23">
      <c r="A113" s="36">
        <v>101</v>
      </c>
      <c r="B113" s="60" t="s">
        <v>329</v>
      </c>
      <c r="C113" s="45" t="s">
        <v>33</v>
      </c>
      <c r="D113" s="37" t="s">
        <v>37</v>
      </c>
      <c r="E113" s="60" t="s">
        <v>330</v>
      </c>
      <c r="F113" s="39">
        <v>44636</v>
      </c>
      <c r="G113" s="39">
        <v>44912</v>
      </c>
      <c r="H113" s="37" t="s">
        <v>39</v>
      </c>
      <c r="I113" s="60" t="s">
        <v>331</v>
      </c>
      <c r="J113" s="37">
        <v>181</v>
      </c>
      <c r="K113" s="37"/>
      <c r="L113" s="37">
        <v>181</v>
      </c>
      <c r="M113" s="37"/>
      <c r="N113" s="37"/>
      <c r="O113" s="37">
        <v>1</v>
      </c>
      <c r="P113" s="37">
        <v>408</v>
      </c>
      <c r="Q113" s="37">
        <v>1820</v>
      </c>
      <c r="R113" s="37">
        <v>1</v>
      </c>
      <c r="S113" s="37">
        <v>171</v>
      </c>
      <c r="T113" s="37">
        <v>690</v>
      </c>
      <c r="U113" s="58" t="s">
        <v>332</v>
      </c>
      <c r="V113" s="59" t="s">
        <v>42</v>
      </c>
      <c r="W113" s="58" t="s">
        <v>43</v>
      </c>
    </row>
    <row r="114" s="8" customFormat="1" ht="24" spans="1:23">
      <c r="A114" s="36">
        <v>102</v>
      </c>
      <c r="B114" s="37" t="s">
        <v>333</v>
      </c>
      <c r="C114" s="37" t="s">
        <v>33</v>
      </c>
      <c r="D114" s="37" t="s">
        <v>37</v>
      </c>
      <c r="E114" s="37" t="s">
        <v>334</v>
      </c>
      <c r="F114" s="39">
        <v>44636</v>
      </c>
      <c r="G114" s="39">
        <v>44698</v>
      </c>
      <c r="H114" s="37" t="s">
        <v>39</v>
      </c>
      <c r="I114" s="37" t="s">
        <v>335</v>
      </c>
      <c r="J114" s="37">
        <v>30</v>
      </c>
      <c r="K114" s="52"/>
      <c r="L114" s="37">
        <v>30</v>
      </c>
      <c r="M114" s="37"/>
      <c r="N114" s="37"/>
      <c r="O114" s="37">
        <v>1</v>
      </c>
      <c r="P114" s="37">
        <v>50</v>
      </c>
      <c r="Q114" s="37">
        <v>180</v>
      </c>
      <c r="R114" s="37"/>
      <c r="S114" s="37">
        <v>7</v>
      </c>
      <c r="T114" s="37">
        <v>19</v>
      </c>
      <c r="U114" s="45" t="s">
        <v>336</v>
      </c>
      <c r="V114" s="37" t="s">
        <v>42</v>
      </c>
      <c r="W114" s="58" t="s">
        <v>43</v>
      </c>
    </row>
    <row r="115" s="8" customFormat="1" ht="24" spans="1:23">
      <c r="A115" s="36">
        <v>103</v>
      </c>
      <c r="B115" s="37" t="s">
        <v>333</v>
      </c>
      <c r="C115" s="37" t="s">
        <v>33</v>
      </c>
      <c r="D115" s="37" t="s">
        <v>37</v>
      </c>
      <c r="E115" s="37" t="s">
        <v>334</v>
      </c>
      <c r="F115" s="39">
        <v>44636</v>
      </c>
      <c r="G115" s="39">
        <v>44698</v>
      </c>
      <c r="H115" s="37" t="s">
        <v>39</v>
      </c>
      <c r="I115" s="37" t="s">
        <v>337</v>
      </c>
      <c r="J115" s="37">
        <v>100</v>
      </c>
      <c r="K115" s="52"/>
      <c r="L115" s="37">
        <v>100</v>
      </c>
      <c r="M115" s="37"/>
      <c r="N115" s="37"/>
      <c r="O115" s="37">
        <v>1</v>
      </c>
      <c r="P115" s="37">
        <v>50</v>
      </c>
      <c r="Q115" s="37">
        <v>160</v>
      </c>
      <c r="R115" s="37"/>
      <c r="S115" s="37">
        <v>6</v>
      </c>
      <c r="T115" s="37">
        <v>26</v>
      </c>
      <c r="U115" s="45" t="s">
        <v>338</v>
      </c>
      <c r="V115" s="37" t="s">
        <v>42</v>
      </c>
      <c r="W115" s="58" t="s">
        <v>43</v>
      </c>
    </row>
    <row r="116" s="8" customFormat="1" ht="24" spans="1:23">
      <c r="A116" s="36">
        <v>104</v>
      </c>
      <c r="B116" s="37" t="s">
        <v>333</v>
      </c>
      <c r="C116" s="37" t="s">
        <v>33</v>
      </c>
      <c r="D116" s="37" t="s">
        <v>37</v>
      </c>
      <c r="E116" s="37" t="s">
        <v>334</v>
      </c>
      <c r="F116" s="39">
        <v>44667</v>
      </c>
      <c r="G116" s="39">
        <v>44821</v>
      </c>
      <c r="H116" s="37" t="s">
        <v>39</v>
      </c>
      <c r="I116" s="37" t="s">
        <v>339</v>
      </c>
      <c r="J116" s="37">
        <v>100</v>
      </c>
      <c r="K116" s="52"/>
      <c r="L116" s="37">
        <v>100</v>
      </c>
      <c r="M116" s="37"/>
      <c r="N116" s="37"/>
      <c r="O116" s="37">
        <v>1</v>
      </c>
      <c r="P116" s="37">
        <v>50</v>
      </c>
      <c r="Q116" s="37">
        <v>193</v>
      </c>
      <c r="R116" s="37"/>
      <c r="S116" s="37">
        <v>6</v>
      </c>
      <c r="T116" s="37">
        <v>26</v>
      </c>
      <c r="U116" s="45" t="s">
        <v>340</v>
      </c>
      <c r="V116" s="37" t="s">
        <v>42</v>
      </c>
      <c r="W116" s="58" t="s">
        <v>43</v>
      </c>
    </row>
    <row r="117" s="8" customFormat="1" ht="24" spans="1:23">
      <c r="A117" s="36">
        <v>105</v>
      </c>
      <c r="B117" s="37" t="s">
        <v>333</v>
      </c>
      <c r="C117" s="37" t="s">
        <v>33</v>
      </c>
      <c r="D117" s="37" t="s">
        <v>37</v>
      </c>
      <c r="E117" s="37" t="s">
        <v>334</v>
      </c>
      <c r="F117" s="39">
        <v>44667</v>
      </c>
      <c r="G117" s="39">
        <v>44821</v>
      </c>
      <c r="H117" s="37" t="s">
        <v>39</v>
      </c>
      <c r="I117" s="37" t="s">
        <v>341</v>
      </c>
      <c r="J117" s="37">
        <v>40</v>
      </c>
      <c r="K117" s="52"/>
      <c r="L117" s="37">
        <v>40</v>
      </c>
      <c r="M117" s="37"/>
      <c r="N117" s="37"/>
      <c r="O117" s="37">
        <v>1</v>
      </c>
      <c r="P117" s="37">
        <v>50</v>
      </c>
      <c r="Q117" s="37">
        <v>210</v>
      </c>
      <c r="R117" s="37"/>
      <c r="S117" s="37">
        <v>8</v>
      </c>
      <c r="T117" s="37">
        <v>21</v>
      </c>
      <c r="U117" s="45" t="s">
        <v>342</v>
      </c>
      <c r="V117" s="37" t="s">
        <v>42</v>
      </c>
      <c r="W117" s="58" t="s">
        <v>43</v>
      </c>
    </row>
    <row r="118" s="8" customFormat="1" ht="24" spans="1:23">
      <c r="A118" s="36">
        <v>106</v>
      </c>
      <c r="B118" s="37" t="s">
        <v>333</v>
      </c>
      <c r="C118" s="37" t="s">
        <v>33</v>
      </c>
      <c r="D118" s="37" t="s">
        <v>37</v>
      </c>
      <c r="E118" s="37" t="s">
        <v>334</v>
      </c>
      <c r="F118" s="39">
        <v>44636</v>
      </c>
      <c r="G118" s="39">
        <v>44729</v>
      </c>
      <c r="H118" s="37" t="s">
        <v>39</v>
      </c>
      <c r="I118" s="37" t="s">
        <v>343</v>
      </c>
      <c r="J118" s="37">
        <v>40</v>
      </c>
      <c r="K118" s="52"/>
      <c r="L118" s="37">
        <v>40</v>
      </c>
      <c r="M118" s="37"/>
      <c r="N118" s="37"/>
      <c r="O118" s="37">
        <v>1</v>
      </c>
      <c r="P118" s="37">
        <v>60</v>
      </c>
      <c r="Q118" s="37">
        <v>265</v>
      </c>
      <c r="R118" s="37"/>
      <c r="S118" s="37">
        <v>15</v>
      </c>
      <c r="T118" s="37">
        <v>34</v>
      </c>
      <c r="U118" s="45" t="s">
        <v>344</v>
      </c>
      <c r="V118" s="37" t="s">
        <v>42</v>
      </c>
      <c r="W118" s="58" t="s">
        <v>43</v>
      </c>
    </row>
    <row r="119" s="8" customFormat="1" ht="24" spans="1:23">
      <c r="A119" s="36">
        <v>107</v>
      </c>
      <c r="B119" s="37" t="s">
        <v>333</v>
      </c>
      <c r="C119" s="37" t="s">
        <v>33</v>
      </c>
      <c r="D119" s="37" t="s">
        <v>37</v>
      </c>
      <c r="E119" s="37" t="s">
        <v>334</v>
      </c>
      <c r="F119" s="39">
        <v>44636</v>
      </c>
      <c r="G119" s="39">
        <v>44729</v>
      </c>
      <c r="H119" s="37" t="s">
        <v>39</v>
      </c>
      <c r="I119" s="37" t="s">
        <v>345</v>
      </c>
      <c r="J119" s="37">
        <v>40</v>
      </c>
      <c r="K119" s="52"/>
      <c r="L119" s="37">
        <v>40</v>
      </c>
      <c r="M119" s="37"/>
      <c r="N119" s="37"/>
      <c r="O119" s="37">
        <v>1</v>
      </c>
      <c r="P119" s="37">
        <v>40</v>
      </c>
      <c r="Q119" s="37">
        <v>164</v>
      </c>
      <c r="R119" s="37"/>
      <c r="S119" s="37">
        <v>7</v>
      </c>
      <c r="T119" s="37">
        <v>36</v>
      </c>
      <c r="U119" s="45" t="s">
        <v>346</v>
      </c>
      <c r="V119" s="37" t="s">
        <v>42</v>
      </c>
      <c r="W119" s="58" t="s">
        <v>43</v>
      </c>
    </row>
    <row r="120" s="8" customFormat="1" ht="24" spans="1:23">
      <c r="A120" s="36">
        <v>108</v>
      </c>
      <c r="B120" s="37" t="s">
        <v>347</v>
      </c>
      <c r="C120" s="37" t="s">
        <v>33</v>
      </c>
      <c r="D120" s="37" t="s">
        <v>37</v>
      </c>
      <c r="E120" s="37" t="s">
        <v>334</v>
      </c>
      <c r="F120" s="39">
        <v>44636</v>
      </c>
      <c r="G120" s="39">
        <v>44729</v>
      </c>
      <c r="H120" s="37" t="s">
        <v>39</v>
      </c>
      <c r="I120" s="37" t="s">
        <v>348</v>
      </c>
      <c r="J120" s="37">
        <v>6</v>
      </c>
      <c r="K120" s="52"/>
      <c r="L120" s="37">
        <v>6</v>
      </c>
      <c r="M120" s="37"/>
      <c r="N120" s="37"/>
      <c r="O120" s="37">
        <v>1</v>
      </c>
      <c r="P120" s="37">
        <v>82</v>
      </c>
      <c r="Q120" s="37">
        <v>272</v>
      </c>
      <c r="R120" s="37"/>
      <c r="S120" s="37">
        <v>12</v>
      </c>
      <c r="T120" s="37">
        <v>34</v>
      </c>
      <c r="U120" s="45" t="s">
        <v>349</v>
      </c>
      <c r="V120" s="37" t="s">
        <v>42</v>
      </c>
      <c r="W120" s="58" t="s">
        <v>43</v>
      </c>
    </row>
    <row r="121" s="8" customFormat="1" ht="24" spans="1:23">
      <c r="A121" s="36">
        <v>109</v>
      </c>
      <c r="B121" s="37" t="s">
        <v>333</v>
      </c>
      <c r="C121" s="37" t="s">
        <v>33</v>
      </c>
      <c r="D121" s="37" t="s">
        <v>37</v>
      </c>
      <c r="E121" s="37" t="s">
        <v>334</v>
      </c>
      <c r="F121" s="39">
        <v>44636</v>
      </c>
      <c r="G121" s="39">
        <v>44698</v>
      </c>
      <c r="H121" s="37" t="s">
        <v>39</v>
      </c>
      <c r="I121" s="37" t="s">
        <v>350</v>
      </c>
      <c r="J121" s="37">
        <v>200</v>
      </c>
      <c r="K121" s="52"/>
      <c r="L121" s="37">
        <v>200</v>
      </c>
      <c r="M121" s="37"/>
      <c r="N121" s="37"/>
      <c r="O121" s="37">
        <v>1</v>
      </c>
      <c r="P121" s="37">
        <v>70</v>
      </c>
      <c r="Q121" s="37">
        <v>278</v>
      </c>
      <c r="R121" s="37"/>
      <c r="S121" s="37">
        <v>20</v>
      </c>
      <c r="T121" s="37">
        <v>73</v>
      </c>
      <c r="U121" s="45" t="s">
        <v>351</v>
      </c>
      <c r="V121" s="37" t="s">
        <v>42</v>
      </c>
      <c r="W121" s="58" t="s">
        <v>43</v>
      </c>
    </row>
    <row r="122" s="9" customFormat="1" ht="48" spans="1:23">
      <c r="A122" s="36">
        <v>110</v>
      </c>
      <c r="B122" s="37" t="s">
        <v>352</v>
      </c>
      <c r="C122" s="37" t="s">
        <v>34</v>
      </c>
      <c r="D122" s="37" t="s">
        <v>37</v>
      </c>
      <c r="E122" s="37" t="s">
        <v>353</v>
      </c>
      <c r="F122" s="39">
        <v>44636</v>
      </c>
      <c r="G122" s="39">
        <v>44896</v>
      </c>
      <c r="H122" s="37" t="s">
        <v>39</v>
      </c>
      <c r="I122" s="37" t="s">
        <v>354</v>
      </c>
      <c r="J122" s="37">
        <v>30</v>
      </c>
      <c r="K122" s="59"/>
      <c r="L122" s="37">
        <v>30</v>
      </c>
      <c r="M122" s="37"/>
      <c r="N122" s="37"/>
      <c r="O122" s="37">
        <v>3</v>
      </c>
      <c r="P122" s="37">
        <v>320</v>
      </c>
      <c r="Q122" s="37">
        <v>1562</v>
      </c>
      <c r="R122" s="37">
        <v>3</v>
      </c>
      <c r="S122" s="37">
        <v>98</v>
      </c>
      <c r="T122" s="37">
        <v>508</v>
      </c>
      <c r="U122" s="45" t="s">
        <v>355</v>
      </c>
      <c r="V122" s="37" t="s">
        <v>42</v>
      </c>
      <c r="W122" s="58" t="s">
        <v>43</v>
      </c>
    </row>
    <row r="123" s="9" customFormat="1" ht="36" spans="1:23">
      <c r="A123" s="36">
        <v>111</v>
      </c>
      <c r="B123" s="37" t="s">
        <v>356</v>
      </c>
      <c r="C123" s="45" t="s">
        <v>33</v>
      </c>
      <c r="D123" s="37" t="s">
        <v>37</v>
      </c>
      <c r="E123" s="37" t="s">
        <v>353</v>
      </c>
      <c r="F123" s="39">
        <v>44636</v>
      </c>
      <c r="G123" s="39">
        <v>44896</v>
      </c>
      <c r="H123" s="37" t="s">
        <v>39</v>
      </c>
      <c r="I123" s="37" t="s">
        <v>357</v>
      </c>
      <c r="J123" s="59">
        <v>126</v>
      </c>
      <c r="K123" s="59"/>
      <c r="L123" s="59">
        <v>126</v>
      </c>
      <c r="M123" s="37"/>
      <c r="N123" s="37"/>
      <c r="O123" s="59">
        <v>3</v>
      </c>
      <c r="P123" s="59">
        <v>1112</v>
      </c>
      <c r="Q123" s="59">
        <v>4792</v>
      </c>
      <c r="R123" s="37">
        <v>3</v>
      </c>
      <c r="S123" s="37">
        <v>114</v>
      </c>
      <c r="T123" s="37">
        <v>556</v>
      </c>
      <c r="U123" s="45" t="s">
        <v>358</v>
      </c>
      <c r="V123" s="37" t="s">
        <v>42</v>
      </c>
      <c r="W123" s="58" t="s">
        <v>43</v>
      </c>
    </row>
    <row r="124" s="9" customFormat="1" ht="36" spans="1:23">
      <c r="A124" s="36">
        <v>112</v>
      </c>
      <c r="B124" s="37" t="s">
        <v>359</v>
      </c>
      <c r="C124" s="37" t="s">
        <v>35</v>
      </c>
      <c r="D124" s="37" t="s">
        <v>37</v>
      </c>
      <c r="E124" s="37" t="s">
        <v>353</v>
      </c>
      <c r="F124" s="39">
        <v>44636</v>
      </c>
      <c r="G124" s="39">
        <v>44896</v>
      </c>
      <c r="H124" s="37" t="s">
        <v>39</v>
      </c>
      <c r="I124" s="37" t="s">
        <v>360</v>
      </c>
      <c r="J124" s="59">
        <v>10</v>
      </c>
      <c r="K124" s="59"/>
      <c r="L124" s="59">
        <v>10</v>
      </c>
      <c r="M124" s="37"/>
      <c r="N124" s="37"/>
      <c r="O124" s="59">
        <v>1</v>
      </c>
      <c r="P124" s="59">
        <v>120</v>
      </c>
      <c r="Q124" s="59">
        <v>450</v>
      </c>
      <c r="R124" s="37">
        <v>1</v>
      </c>
      <c r="S124" s="37">
        <v>22</v>
      </c>
      <c r="T124" s="37">
        <v>78</v>
      </c>
      <c r="U124" s="45" t="s">
        <v>361</v>
      </c>
      <c r="V124" s="37" t="s">
        <v>42</v>
      </c>
      <c r="W124" s="58" t="s">
        <v>43</v>
      </c>
    </row>
    <row r="125" s="8" customFormat="1" ht="36" spans="1:23">
      <c r="A125" s="36">
        <v>113</v>
      </c>
      <c r="B125" s="37" t="s">
        <v>362</v>
      </c>
      <c r="C125" s="45" t="s">
        <v>33</v>
      </c>
      <c r="D125" s="37" t="s">
        <v>37</v>
      </c>
      <c r="E125" s="37" t="s">
        <v>363</v>
      </c>
      <c r="F125" s="39">
        <v>44636</v>
      </c>
      <c r="G125" s="39">
        <v>44743</v>
      </c>
      <c r="H125" s="37" t="s">
        <v>39</v>
      </c>
      <c r="I125" s="37" t="s">
        <v>364</v>
      </c>
      <c r="J125" s="37">
        <v>20</v>
      </c>
      <c r="K125" s="52"/>
      <c r="L125" s="37">
        <v>20</v>
      </c>
      <c r="M125" s="37"/>
      <c r="N125" s="37"/>
      <c r="O125" s="37">
        <v>1</v>
      </c>
      <c r="P125" s="37">
        <v>122</v>
      </c>
      <c r="Q125" s="37">
        <v>520</v>
      </c>
      <c r="R125" s="37">
        <v>1</v>
      </c>
      <c r="S125" s="37">
        <v>26</v>
      </c>
      <c r="T125" s="37">
        <v>75</v>
      </c>
      <c r="U125" s="37" t="s">
        <v>365</v>
      </c>
      <c r="V125" s="37" t="s">
        <v>42</v>
      </c>
      <c r="W125" s="58" t="s">
        <v>43</v>
      </c>
    </row>
    <row r="126" s="8" customFormat="1" ht="36" spans="1:23">
      <c r="A126" s="36">
        <v>114</v>
      </c>
      <c r="B126" s="37" t="s">
        <v>366</v>
      </c>
      <c r="C126" s="45" t="s">
        <v>33</v>
      </c>
      <c r="D126" s="37" t="s">
        <v>37</v>
      </c>
      <c r="E126" s="37" t="s">
        <v>363</v>
      </c>
      <c r="F126" s="39">
        <v>44636</v>
      </c>
      <c r="G126" s="39">
        <v>44866</v>
      </c>
      <c r="H126" s="37" t="s">
        <v>39</v>
      </c>
      <c r="I126" s="37" t="s">
        <v>367</v>
      </c>
      <c r="J126" s="37">
        <v>120</v>
      </c>
      <c r="K126" s="52"/>
      <c r="L126" s="37">
        <v>120</v>
      </c>
      <c r="M126" s="37"/>
      <c r="N126" s="37"/>
      <c r="O126" s="37">
        <v>1</v>
      </c>
      <c r="P126" s="37">
        <v>145</v>
      </c>
      <c r="Q126" s="37">
        <v>678</v>
      </c>
      <c r="R126" s="37">
        <v>1</v>
      </c>
      <c r="S126" s="37">
        <v>37</v>
      </c>
      <c r="T126" s="37">
        <v>95</v>
      </c>
      <c r="U126" s="45" t="s">
        <v>368</v>
      </c>
      <c r="V126" s="37" t="s">
        <v>42</v>
      </c>
      <c r="W126" s="58" t="s">
        <v>43</v>
      </c>
    </row>
    <row r="127" s="8" customFormat="1" ht="24" spans="1:23">
      <c r="A127" s="36">
        <v>115</v>
      </c>
      <c r="B127" s="37" t="s">
        <v>369</v>
      </c>
      <c r="C127" s="45" t="s">
        <v>33</v>
      </c>
      <c r="D127" s="37" t="s">
        <v>37</v>
      </c>
      <c r="E127" s="37" t="s">
        <v>363</v>
      </c>
      <c r="F127" s="39">
        <v>44636</v>
      </c>
      <c r="G127" s="39">
        <v>44835</v>
      </c>
      <c r="H127" s="37" t="s">
        <v>39</v>
      </c>
      <c r="I127" s="37" t="s">
        <v>370</v>
      </c>
      <c r="J127" s="37">
        <v>50</v>
      </c>
      <c r="K127" s="52"/>
      <c r="L127" s="37">
        <v>50</v>
      </c>
      <c r="M127" s="37"/>
      <c r="N127" s="37"/>
      <c r="O127" s="37">
        <v>1</v>
      </c>
      <c r="P127" s="37">
        <v>68</v>
      </c>
      <c r="Q127" s="37">
        <v>258</v>
      </c>
      <c r="R127" s="37">
        <v>1</v>
      </c>
      <c r="S127" s="37">
        <v>15</v>
      </c>
      <c r="T127" s="37">
        <v>58</v>
      </c>
      <c r="U127" s="45" t="s">
        <v>371</v>
      </c>
      <c r="V127" s="37" t="s">
        <v>42</v>
      </c>
      <c r="W127" s="58" t="s">
        <v>43</v>
      </c>
    </row>
    <row r="128" s="8" customFormat="1" ht="24" spans="1:23">
      <c r="A128" s="36">
        <v>116</v>
      </c>
      <c r="B128" s="37" t="s">
        <v>372</v>
      </c>
      <c r="C128" s="45" t="s">
        <v>33</v>
      </c>
      <c r="D128" s="37" t="s">
        <v>37</v>
      </c>
      <c r="E128" s="37" t="s">
        <v>363</v>
      </c>
      <c r="F128" s="39">
        <v>44636</v>
      </c>
      <c r="G128" s="39">
        <v>44896</v>
      </c>
      <c r="H128" s="37" t="s">
        <v>39</v>
      </c>
      <c r="I128" s="37" t="s">
        <v>373</v>
      </c>
      <c r="J128" s="37">
        <v>200</v>
      </c>
      <c r="K128" s="52"/>
      <c r="L128" s="37">
        <v>200</v>
      </c>
      <c r="M128" s="37"/>
      <c r="N128" s="37"/>
      <c r="O128" s="37">
        <v>1</v>
      </c>
      <c r="P128" s="37">
        <v>68</v>
      </c>
      <c r="Q128" s="37">
        <v>258</v>
      </c>
      <c r="R128" s="37">
        <v>1</v>
      </c>
      <c r="S128" s="37">
        <v>15</v>
      </c>
      <c r="T128" s="37">
        <v>58</v>
      </c>
      <c r="U128" s="45" t="s">
        <v>371</v>
      </c>
      <c r="V128" s="37" t="s">
        <v>42</v>
      </c>
      <c r="W128" s="58" t="s">
        <v>43</v>
      </c>
    </row>
    <row r="129" s="8" customFormat="1" ht="24" spans="1:23">
      <c r="A129" s="36">
        <v>117</v>
      </c>
      <c r="B129" s="37" t="s">
        <v>374</v>
      </c>
      <c r="C129" s="45" t="s">
        <v>33</v>
      </c>
      <c r="D129" s="37" t="s">
        <v>37</v>
      </c>
      <c r="E129" s="37" t="s">
        <v>363</v>
      </c>
      <c r="F129" s="39">
        <v>44636</v>
      </c>
      <c r="G129" s="39">
        <v>44774</v>
      </c>
      <c r="H129" s="37" t="s">
        <v>39</v>
      </c>
      <c r="I129" s="37" t="s">
        <v>375</v>
      </c>
      <c r="J129" s="37">
        <v>80</v>
      </c>
      <c r="K129" s="52"/>
      <c r="L129" s="37">
        <v>80</v>
      </c>
      <c r="M129" s="37"/>
      <c r="N129" s="37"/>
      <c r="O129" s="37">
        <v>1</v>
      </c>
      <c r="P129" s="37">
        <v>32</v>
      </c>
      <c r="Q129" s="37">
        <v>112</v>
      </c>
      <c r="R129" s="37">
        <v>1</v>
      </c>
      <c r="S129" s="37">
        <v>11</v>
      </c>
      <c r="T129" s="37">
        <v>32</v>
      </c>
      <c r="U129" s="45" t="s">
        <v>376</v>
      </c>
      <c r="V129" s="37" t="s">
        <v>42</v>
      </c>
      <c r="W129" s="58" t="s">
        <v>43</v>
      </c>
    </row>
    <row r="130" s="8" customFormat="1" ht="24" spans="1:23">
      <c r="A130" s="36">
        <v>118</v>
      </c>
      <c r="B130" s="37" t="s">
        <v>377</v>
      </c>
      <c r="C130" s="45" t="s">
        <v>33</v>
      </c>
      <c r="D130" s="37" t="s">
        <v>37</v>
      </c>
      <c r="E130" s="37" t="s">
        <v>363</v>
      </c>
      <c r="F130" s="39">
        <v>44636</v>
      </c>
      <c r="G130" s="39">
        <v>44774</v>
      </c>
      <c r="H130" s="37" t="s">
        <v>39</v>
      </c>
      <c r="I130" s="37" t="s">
        <v>378</v>
      </c>
      <c r="J130" s="37">
        <v>15</v>
      </c>
      <c r="K130" s="52"/>
      <c r="L130" s="37">
        <v>15</v>
      </c>
      <c r="M130" s="37"/>
      <c r="N130" s="37"/>
      <c r="O130" s="37">
        <v>1</v>
      </c>
      <c r="P130" s="37">
        <v>145</v>
      </c>
      <c r="Q130" s="37">
        <v>678</v>
      </c>
      <c r="R130" s="37">
        <v>1</v>
      </c>
      <c r="S130" s="37">
        <v>37</v>
      </c>
      <c r="T130" s="37">
        <v>95</v>
      </c>
      <c r="U130" s="45" t="s">
        <v>379</v>
      </c>
      <c r="V130" s="37" t="s">
        <v>42</v>
      </c>
      <c r="W130" s="58" t="s">
        <v>43</v>
      </c>
    </row>
    <row r="131" s="8" customFormat="1" ht="36" spans="1:23">
      <c r="A131" s="36">
        <v>119</v>
      </c>
      <c r="B131" s="37" t="s">
        <v>362</v>
      </c>
      <c r="C131" s="45" t="s">
        <v>33</v>
      </c>
      <c r="D131" s="37" t="s">
        <v>37</v>
      </c>
      <c r="E131" s="37" t="s">
        <v>363</v>
      </c>
      <c r="F131" s="39">
        <v>44636</v>
      </c>
      <c r="G131" s="39">
        <v>44805</v>
      </c>
      <c r="H131" s="37" t="s">
        <v>39</v>
      </c>
      <c r="I131" s="37" t="s">
        <v>380</v>
      </c>
      <c r="J131" s="37">
        <v>20</v>
      </c>
      <c r="K131" s="52"/>
      <c r="L131" s="37">
        <v>20</v>
      </c>
      <c r="M131" s="37"/>
      <c r="N131" s="37"/>
      <c r="O131" s="37">
        <v>1</v>
      </c>
      <c r="P131" s="37">
        <v>32</v>
      </c>
      <c r="Q131" s="37">
        <v>112</v>
      </c>
      <c r="R131" s="37">
        <v>1</v>
      </c>
      <c r="S131" s="37">
        <v>11</v>
      </c>
      <c r="T131" s="37">
        <v>32</v>
      </c>
      <c r="U131" s="37" t="s">
        <v>381</v>
      </c>
      <c r="V131" s="37" t="s">
        <v>42</v>
      </c>
      <c r="W131" s="58" t="s">
        <v>43</v>
      </c>
    </row>
    <row r="132" s="8" customFormat="1" ht="36" spans="1:23">
      <c r="A132" s="36">
        <v>120</v>
      </c>
      <c r="B132" s="37" t="s">
        <v>382</v>
      </c>
      <c r="C132" s="45" t="s">
        <v>33</v>
      </c>
      <c r="D132" s="37" t="s">
        <v>37</v>
      </c>
      <c r="E132" s="37" t="s">
        <v>363</v>
      </c>
      <c r="F132" s="39">
        <v>44636</v>
      </c>
      <c r="G132" s="39">
        <v>44866</v>
      </c>
      <c r="H132" s="37" t="s">
        <v>39</v>
      </c>
      <c r="I132" s="37" t="s">
        <v>383</v>
      </c>
      <c r="J132" s="37">
        <v>280</v>
      </c>
      <c r="K132" s="52"/>
      <c r="L132" s="37">
        <v>280</v>
      </c>
      <c r="M132" s="37"/>
      <c r="N132" s="37"/>
      <c r="O132" s="37">
        <v>1</v>
      </c>
      <c r="P132" s="37">
        <v>442</v>
      </c>
      <c r="Q132" s="37">
        <v>1772</v>
      </c>
      <c r="R132" s="37">
        <v>1</v>
      </c>
      <c r="S132" s="37">
        <v>89</v>
      </c>
      <c r="T132" s="37">
        <v>267</v>
      </c>
      <c r="U132" s="45" t="s">
        <v>384</v>
      </c>
      <c r="V132" s="37" t="s">
        <v>42</v>
      </c>
      <c r="W132" s="58" t="s">
        <v>43</v>
      </c>
    </row>
    <row r="133" s="8" customFormat="1" ht="36" spans="1:23">
      <c r="A133" s="36">
        <v>121</v>
      </c>
      <c r="B133" s="37" t="s">
        <v>385</v>
      </c>
      <c r="C133" s="45" t="s">
        <v>33</v>
      </c>
      <c r="D133" s="37" t="s">
        <v>54</v>
      </c>
      <c r="E133" s="37" t="s">
        <v>363</v>
      </c>
      <c r="F133" s="39">
        <v>44636</v>
      </c>
      <c r="G133" s="39">
        <v>44805</v>
      </c>
      <c r="H133" s="37" t="s">
        <v>39</v>
      </c>
      <c r="I133" s="37" t="s">
        <v>386</v>
      </c>
      <c r="J133" s="37">
        <v>150</v>
      </c>
      <c r="K133" s="52"/>
      <c r="L133" s="37">
        <v>150</v>
      </c>
      <c r="M133" s="37"/>
      <c r="N133" s="37"/>
      <c r="O133" s="37">
        <v>1</v>
      </c>
      <c r="P133" s="37">
        <v>68</v>
      </c>
      <c r="Q133" s="37">
        <v>258</v>
      </c>
      <c r="R133" s="37">
        <v>1</v>
      </c>
      <c r="S133" s="37">
        <v>15</v>
      </c>
      <c r="T133" s="37">
        <v>58</v>
      </c>
      <c r="U133" s="45" t="s">
        <v>387</v>
      </c>
      <c r="V133" s="37" t="s">
        <v>42</v>
      </c>
      <c r="W133" s="58" t="s">
        <v>43</v>
      </c>
    </row>
    <row r="134" s="8" customFormat="1" ht="36" spans="1:23">
      <c r="A134" s="36">
        <v>122</v>
      </c>
      <c r="B134" s="37" t="s">
        <v>388</v>
      </c>
      <c r="C134" s="45" t="s">
        <v>33</v>
      </c>
      <c r="D134" s="37" t="s">
        <v>37</v>
      </c>
      <c r="E134" s="37" t="s">
        <v>363</v>
      </c>
      <c r="F134" s="39">
        <v>44636</v>
      </c>
      <c r="G134" s="39">
        <v>44805</v>
      </c>
      <c r="H134" s="37" t="s">
        <v>39</v>
      </c>
      <c r="I134" s="37" t="s">
        <v>389</v>
      </c>
      <c r="J134" s="37">
        <v>150</v>
      </c>
      <c r="K134" s="52"/>
      <c r="L134" s="37">
        <v>150</v>
      </c>
      <c r="M134" s="37"/>
      <c r="N134" s="37"/>
      <c r="O134" s="37">
        <v>1</v>
      </c>
      <c r="P134" s="37">
        <v>122</v>
      </c>
      <c r="Q134" s="37">
        <v>520</v>
      </c>
      <c r="R134" s="37">
        <v>1</v>
      </c>
      <c r="S134" s="37">
        <v>26</v>
      </c>
      <c r="T134" s="37">
        <v>75</v>
      </c>
      <c r="U134" s="45" t="s">
        <v>390</v>
      </c>
      <c r="V134" s="37" t="s">
        <v>42</v>
      </c>
      <c r="W134" s="58" t="s">
        <v>43</v>
      </c>
    </row>
    <row r="135" s="8" customFormat="1" ht="36" spans="1:23">
      <c r="A135" s="36">
        <v>123</v>
      </c>
      <c r="B135" s="37" t="s">
        <v>391</v>
      </c>
      <c r="C135" s="37" t="s">
        <v>35</v>
      </c>
      <c r="D135" s="37" t="s">
        <v>37</v>
      </c>
      <c r="E135" s="37" t="s">
        <v>392</v>
      </c>
      <c r="F135" s="39">
        <v>44636</v>
      </c>
      <c r="G135" s="39">
        <v>44743</v>
      </c>
      <c r="H135" s="37" t="s">
        <v>39</v>
      </c>
      <c r="I135" s="37" t="s">
        <v>393</v>
      </c>
      <c r="J135" s="37">
        <v>7</v>
      </c>
      <c r="K135" s="52"/>
      <c r="L135" s="37">
        <v>7</v>
      </c>
      <c r="M135" s="37"/>
      <c r="N135" s="37"/>
      <c r="O135" s="37">
        <v>1</v>
      </c>
      <c r="P135" s="37">
        <v>24</v>
      </c>
      <c r="Q135" s="37">
        <v>92</v>
      </c>
      <c r="R135" s="37">
        <v>1</v>
      </c>
      <c r="S135" s="37">
        <v>11</v>
      </c>
      <c r="T135" s="37">
        <v>58</v>
      </c>
      <c r="U135" s="45" t="s">
        <v>394</v>
      </c>
      <c r="V135" s="37" t="s">
        <v>42</v>
      </c>
      <c r="W135" s="58" t="s">
        <v>43</v>
      </c>
    </row>
    <row r="136" s="8" customFormat="1" ht="36" spans="1:23">
      <c r="A136" s="36">
        <v>124</v>
      </c>
      <c r="B136" s="37" t="s">
        <v>391</v>
      </c>
      <c r="C136" s="45" t="s">
        <v>33</v>
      </c>
      <c r="D136" s="37" t="s">
        <v>37</v>
      </c>
      <c r="E136" s="37" t="s">
        <v>392</v>
      </c>
      <c r="F136" s="39">
        <v>44636</v>
      </c>
      <c r="G136" s="39">
        <v>44682</v>
      </c>
      <c r="H136" s="37" t="s">
        <v>39</v>
      </c>
      <c r="I136" s="37" t="s">
        <v>395</v>
      </c>
      <c r="J136" s="37">
        <v>9.8</v>
      </c>
      <c r="K136" s="52"/>
      <c r="L136" s="37">
        <v>9.8</v>
      </c>
      <c r="M136" s="37"/>
      <c r="N136" s="37"/>
      <c r="O136" s="37">
        <v>1</v>
      </c>
      <c r="P136" s="37">
        <v>391</v>
      </c>
      <c r="Q136" s="37">
        <v>1579</v>
      </c>
      <c r="R136" s="37">
        <v>1</v>
      </c>
      <c r="S136" s="37">
        <v>89</v>
      </c>
      <c r="T136" s="37">
        <v>337</v>
      </c>
      <c r="U136" s="45" t="s">
        <v>396</v>
      </c>
      <c r="V136" s="37" t="s">
        <v>42</v>
      </c>
      <c r="W136" s="58" t="s">
        <v>43</v>
      </c>
    </row>
    <row r="137" s="8" customFormat="1" ht="36" spans="1:23">
      <c r="A137" s="36">
        <v>125</v>
      </c>
      <c r="B137" s="37" t="s">
        <v>397</v>
      </c>
      <c r="C137" s="45" t="s">
        <v>33</v>
      </c>
      <c r="D137" s="37" t="s">
        <v>37</v>
      </c>
      <c r="E137" s="37" t="s">
        <v>392</v>
      </c>
      <c r="F137" s="39">
        <v>44636</v>
      </c>
      <c r="G137" s="39">
        <v>44743</v>
      </c>
      <c r="H137" s="37" t="s">
        <v>39</v>
      </c>
      <c r="I137" s="37" t="s">
        <v>398</v>
      </c>
      <c r="J137" s="37">
        <v>45</v>
      </c>
      <c r="K137" s="52"/>
      <c r="L137" s="37">
        <v>45</v>
      </c>
      <c r="M137" s="37"/>
      <c r="N137" s="37"/>
      <c r="O137" s="37">
        <v>1</v>
      </c>
      <c r="P137" s="37">
        <v>391</v>
      </c>
      <c r="Q137" s="37">
        <v>1579</v>
      </c>
      <c r="R137" s="37">
        <v>1</v>
      </c>
      <c r="S137" s="37">
        <v>89</v>
      </c>
      <c r="T137" s="37">
        <v>337</v>
      </c>
      <c r="U137" s="45" t="s">
        <v>396</v>
      </c>
      <c r="V137" s="37" t="s">
        <v>42</v>
      </c>
      <c r="W137" s="58" t="s">
        <v>43</v>
      </c>
    </row>
    <row r="138" s="8" customFormat="1" ht="36" spans="1:23">
      <c r="A138" s="36">
        <v>126</v>
      </c>
      <c r="B138" s="37" t="s">
        <v>399</v>
      </c>
      <c r="C138" s="45" t="s">
        <v>33</v>
      </c>
      <c r="D138" s="37" t="s">
        <v>37</v>
      </c>
      <c r="E138" s="37" t="s">
        <v>392</v>
      </c>
      <c r="F138" s="39">
        <v>44636</v>
      </c>
      <c r="G138" s="39">
        <v>44743</v>
      </c>
      <c r="H138" s="37" t="s">
        <v>39</v>
      </c>
      <c r="I138" s="37" t="s">
        <v>400</v>
      </c>
      <c r="J138" s="37">
        <v>20</v>
      </c>
      <c r="K138" s="52"/>
      <c r="L138" s="37">
        <v>20</v>
      </c>
      <c r="M138" s="37"/>
      <c r="N138" s="37"/>
      <c r="O138" s="37">
        <v>1</v>
      </c>
      <c r="P138" s="37">
        <v>80</v>
      </c>
      <c r="Q138" s="37">
        <v>351</v>
      </c>
      <c r="R138" s="37">
        <v>1</v>
      </c>
      <c r="S138" s="37">
        <v>31</v>
      </c>
      <c r="T138" s="37">
        <v>124</v>
      </c>
      <c r="U138" s="45" t="s">
        <v>401</v>
      </c>
      <c r="V138" s="37" t="s">
        <v>42</v>
      </c>
      <c r="W138" s="58" t="s">
        <v>43</v>
      </c>
    </row>
    <row r="139" s="8" customFormat="1" ht="24" spans="1:23">
      <c r="A139" s="36">
        <v>127</v>
      </c>
      <c r="B139" s="37" t="s">
        <v>402</v>
      </c>
      <c r="C139" s="45" t="s">
        <v>33</v>
      </c>
      <c r="D139" s="37" t="s">
        <v>37</v>
      </c>
      <c r="E139" s="37" t="s">
        <v>392</v>
      </c>
      <c r="F139" s="39">
        <v>44636</v>
      </c>
      <c r="G139" s="39">
        <v>44743</v>
      </c>
      <c r="H139" s="37" t="s">
        <v>39</v>
      </c>
      <c r="I139" s="37" t="s">
        <v>403</v>
      </c>
      <c r="J139" s="37">
        <v>5</v>
      </c>
      <c r="K139" s="52"/>
      <c r="L139" s="37">
        <v>5</v>
      </c>
      <c r="M139" s="37"/>
      <c r="N139" s="37"/>
      <c r="O139" s="37">
        <v>1</v>
      </c>
      <c r="P139" s="37">
        <v>391</v>
      </c>
      <c r="Q139" s="37">
        <v>1579</v>
      </c>
      <c r="R139" s="37">
        <v>1</v>
      </c>
      <c r="S139" s="37">
        <v>89</v>
      </c>
      <c r="T139" s="37">
        <v>337</v>
      </c>
      <c r="U139" s="45" t="s">
        <v>404</v>
      </c>
      <c r="V139" s="37" t="s">
        <v>42</v>
      </c>
      <c r="W139" s="58" t="s">
        <v>43</v>
      </c>
    </row>
    <row r="140" s="8" customFormat="1" ht="24" spans="1:23">
      <c r="A140" s="36">
        <v>128</v>
      </c>
      <c r="B140" s="37" t="s">
        <v>402</v>
      </c>
      <c r="C140" s="45" t="s">
        <v>33</v>
      </c>
      <c r="D140" s="37" t="s">
        <v>37</v>
      </c>
      <c r="E140" s="37" t="s">
        <v>392</v>
      </c>
      <c r="F140" s="39">
        <v>44636</v>
      </c>
      <c r="G140" s="39">
        <v>44743</v>
      </c>
      <c r="H140" s="37" t="s">
        <v>39</v>
      </c>
      <c r="I140" s="37" t="s">
        <v>405</v>
      </c>
      <c r="J140" s="37">
        <v>9</v>
      </c>
      <c r="K140" s="52"/>
      <c r="L140" s="37">
        <v>9</v>
      </c>
      <c r="M140" s="37"/>
      <c r="N140" s="37"/>
      <c r="O140" s="37">
        <v>1</v>
      </c>
      <c r="P140" s="37">
        <v>391</v>
      </c>
      <c r="Q140" s="37">
        <v>1579</v>
      </c>
      <c r="R140" s="37">
        <v>1</v>
      </c>
      <c r="S140" s="37">
        <v>89</v>
      </c>
      <c r="T140" s="37">
        <v>337</v>
      </c>
      <c r="U140" s="45" t="s">
        <v>404</v>
      </c>
      <c r="V140" s="37" t="s">
        <v>42</v>
      </c>
      <c r="W140" s="58" t="s">
        <v>43</v>
      </c>
    </row>
    <row r="141" s="8" customFormat="1" ht="36" spans="1:23">
      <c r="A141" s="36">
        <v>129</v>
      </c>
      <c r="B141" s="37" t="s">
        <v>406</v>
      </c>
      <c r="C141" s="45" t="s">
        <v>33</v>
      </c>
      <c r="D141" s="37" t="s">
        <v>37</v>
      </c>
      <c r="E141" s="37" t="s">
        <v>407</v>
      </c>
      <c r="F141" s="39">
        <v>44636</v>
      </c>
      <c r="G141" s="39">
        <v>44805</v>
      </c>
      <c r="H141" s="37" t="s">
        <v>39</v>
      </c>
      <c r="I141" s="37" t="s">
        <v>408</v>
      </c>
      <c r="J141" s="37">
        <v>230</v>
      </c>
      <c r="K141" s="52"/>
      <c r="L141" s="37">
        <v>230</v>
      </c>
      <c r="M141" s="37"/>
      <c r="N141" s="37"/>
      <c r="O141" s="37">
        <v>2</v>
      </c>
      <c r="P141" s="37">
        <v>157</v>
      </c>
      <c r="Q141" s="37">
        <v>568</v>
      </c>
      <c r="R141" s="37">
        <v>1</v>
      </c>
      <c r="S141" s="37">
        <v>64</v>
      </c>
      <c r="T141" s="37">
        <v>263</v>
      </c>
      <c r="U141" s="45" t="s">
        <v>409</v>
      </c>
      <c r="V141" s="37" t="s">
        <v>42</v>
      </c>
      <c r="W141" s="58" t="s">
        <v>43</v>
      </c>
    </row>
    <row r="142" s="8" customFormat="1" ht="36" spans="1:23">
      <c r="A142" s="36">
        <v>130</v>
      </c>
      <c r="B142" s="37" t="s">
        <v>410</v>
      </c>
      <c r="C142" s="45" t="s">
        <v>33</v>
      </c>
      <c r="D142" s="37" t="s">
        <v>37</v>
      </c>
      <c r="E142" s="37" t="s">
        <v>407</v>
      </c>
      <c r="F142" s="39">
        <v>44636</v>
      </c>
      <c r="G142" s="39">
        <v>44896</v>
      </c>
      <c r="H142" s="37" t="s">
        <v>39</v>
      </c>
      <c r="I142" s="37" t="s">
        <v>411</v>
      </c>
      <c r="J142" s="37">
        <v>28</v>
      </c>
      <c r="K142" s="52"/>
      <c r="L142" s="37">
        <v>28</v>
      </c>
      <c r="M142" s="37"/>
      <c r="N142" s="37"/>
      <c r="O142" s="37">
        <v>1</v>
      </c>
      <c r="P142" s="37">
        <v>157</v>
      </c>
      <c r="Q142" s="37">
        <v>568</v>
      </c>
      <c r="R142" s="37">
        <v>1</v>
      </c>
      <c r="S142" s="37">
        <v>64</v>
      </c>
      <c r="T142" s="37">
        <v>263</v>
      </c>
      <c r="U142" s="45" t="s">
        <v>409</v>
      </c>
      <c r="V142" s="37" t="s">
        <v>42</v>
      </c>
      <c r="W142" s="58" t="s">
        <v>43</v>
      </c>
    </row>
    <row r="143" s="8" customFormat="1" ht="36" spans="1:23">
      <c r="A143" s="36">
        <v>131</v>
      </c>
      <c r="B143" s="38" t="s">
        <v>412</v>
      </c>
      <c r="C143" s="45" t="s">
        <v>33</v>
      </c>
      <c r="D143" s="37" t="s">
        <v>37</v>
      </c>
      <c r="E143" s="37" t="s">
        <v>413</v>
      </c>
      <c r="F143" s="39">
        <v>44636</v>
      </c>
      <c r="G143" s="39">
        <v>44805</v>
      </c>
      <c r="H143" s="37" t="s">
        <v>39</v>
      </c>
      <c r="I143" s="38" t="s">
        <v>414</v>
      </c>
      <c r="J143" s="41">
        <v>38</v>
      </c>
      <c r="K143" s="52"/>
      <c r="L143" s="41">
        <v>38</v>
      </c>
      <c r="M143" s="37"/>
      <c r="N143" s="37"/>
      <c r="O143" s="37">
        <v>1</v>
      </c>
      <c r="P143" s="38">
        <v>92</v>
      </c>
      <c r="Q143" s="38">
        <v>302</v>
      </c>
      <c r="R143" s="37"/>
      <c r="S143" s="38">
        <v>16</v>
      </c>
      <c r="T143" s="38">
        <v>60</v>
      </c>
      <c r="U143" s="45" t="s">
        <v>415</v>
      </c>
      <c r="V143" s="37" t="s">
        <v>42</v>
      </c>
      <c r="W143" s="58" t="s">
        <v>43</v>
      </c>
    </row>
    <row r="144" s="8" customFormat="1" ht="24" spans="1:23">
      <c r="A144" s="36">
        <v>132</v>
      </c>
      <c r="B144" s="38" t="s">
        <v>412</v>
      </c>
      <c r="C144" s="45" t="s">
        <v>33</v>
      </c>
      <c r="D144" s="37" t="s">
        <v>37</v>
      </c>
      <c r="E144" s="37" t="s">
        <v>413</v>
      </c>
      <c r="F144" s="39">
        <v>44636</v>
      </c>
      <c r="G144" s="39">
        <v>44805</v>
      </c>
      <c r="H144" s="37" t="s">
        <v>39</v>
      </c>
      <c r="I144" s="38" t="s">
        <v>416</v>
      </c>
      <c r="J144" s="37">
        <v>35</v>
      </c>
      <c r="K144" s="52"/>
      <c r="L144" s="37">
        <v>35</v>
      </c>
      <c r="M144" s="37"/>
      <c r="N144" s="37"/>
      <c r="O144" s="37">
        <v>1</v>
      </c>
      <c r="P144" s="37">
        <v>74</v>
      </c>
      <c r="Q144" s="37">
        <v>272</v>
      </c>
      <c r="R144" s="37"/>
      <c r="S144" s="37">
        <v>18</v>
      </c>
      <c r="T144" s="37">
        <v>60</v>
      </c>
      <c r="U144" s="45" t="s">
        <v>417</v>
      </c>
      <c r="V144" s="37" t="s">
        <v>42</v>
      </c>
      <c r="W144" s="58" t="s">
        <v>43</v>
      </c>
    </row>
    <row r="145" s="8" customFormat="1" ht="36" spans="1:23">
      <c r="A145" s="36">
        <v>133</v>
      </c>
      <c r="B145" s="38" t="s">
        <v>412</v>
      </c>
      <c r="C145" s="45" t="s">
        <v>33</v>
      </c>
      <c r="D145" s="37" t="s">
        <v>74</v>
      </c>
      <c r="E145" s="37" t="s">
        <v>413</v>
      </c>
      <c r="F145" s="39">
        <v>44636</v>
      </c>
      <c r="G145" s="39">
        <v>44805</v>
      </c>
      <c r="H145" s="37" t="s">
        <v>39</v>
      </c>
      <c r="I145" s="38" t="s">
        <v>418</v>
      </c>
      <c r="J145" s="37">
        <v>30</v>
      </c>
      <c r="K145" s="52"/>
      <c r="L145" s="37">
        <v>30</v>
      </c>
      <c r="M145" s="37"/>
      <c r="N145" s="37"/>
      <c r="O145" s="37">
        <v>1</v>
      </c>
      <c r="P145" s="37">
        <v>495</v>
      </c>
      <c r="Q145" s="37">
        <v>1680</v>
      </c>
      <c r="R145" s="37"/>
      <c r="S145" s="37">
        <v>150</v>
      </c>
      <c r="T145" s="37">
        <v>680</v>
      </c>
      <c r="U145" s="45" t="s">
        <v>419</v>
      </c>
      <c r="V145" s="37" t="s">
        <v>42</v>
      </c>
      <c r="W145" s="58" t="s">
        <v>43</v>
      </c>
    </row>
    <row r="146" s="8" customFormat="1" ht="36" spans="1:23">
      <c r="A146" s="36">
        <v>134</v>
      </c>
      <c r="B146" s="38" t="s">
        <v>420</v>
      </c>
      <c r="C146" s="45" t="s">
        <v>33</v>
      </c>
      <c r="D146" s="37" t="s">
        <v>37</v>
      </c>
      <c r="E146" s="37" t="s">
        <v>413</v>
      </c>
      <c r="F146" s="39">
        <v>44636</v>
      </c>
      <c r="G146" s="39">
        <v>44896</v>
      </c>
      <c r="H146" s="37" t="s">
        <v>39</v>
      </c>
      <c r="I146" s="37" t="s">
        <v>421</v>
      </c>
      <c r="J146" s="37">
        <v>40</v>
      </c>
      <c r="K146" s="52"/>
      <c r="L146" s="37">
        <v>40</v>
      </c>
      <c r="M146" s="37"/>
      <c r="N146" s="37"/>
      <c r="O146" s="37">
        <v>1</v>
      </c>
      <c r="P146" s="37">
        <v>103</v>
      </c>
      <c r="Q146" s="37">
        <v>344</v>
      </c>
      <c r="R146" s="37"/>
      <c r="S146" s="37">
        <v>20</v>
      </c>
      <c r="T146" s="37">
        <v>70</v>
      </c>
      <c r="U146" s="45" t="s">
        <v>422</v>
      </c>
      <c r="V146" s="37" t="s">
        <v>42</v>
      </c>
      <c r="W146" s="58" t="s">
        <v>43</v>
      </c>
    </row>
    <row r="147" s="8" customFormat="1" ht="24" spans="1:23">
      <c r="A147" s="36">
        <v>135</v>
      </c>
      <c r="B147" s="38" t="s">
        <v>423</v>
      </c>
      <c r="C147" s="45" t="s">
        <v>33</v>
      </c>
      <c r="D147" s="37" t="s">
        <v>37</v>
      </c>
      <c r="E147" s="37" t="s">
        <v>413</v>
      </c>
      <c r="F147" s="39">
        <v>44636</v>
      </c>
      <c r="G147" s="39">
        <v>44896</v>
      </c>
      <c r="H147" s="37" t="s">
        <v>39</v>
      </c>
      <c r="I147" s="38" t="s">
        <v>424</v>
      </c>
      <c r="J147" s="37">
        <v>64</v>
      </c>
      <c r="K147" s="52"/>
      <c r="L147" s="37">
        <v>64</v>
      </c>
      <c r="M147" s="37"/>
      <c r="N147" s="37"/>
      <c r="O147" s="37">
        <v>1</v>
      </c>
      <c r="P147" s="37">
        <v>97</v>
      </c>
      <c r="Q147" s="37">
        <v>324</v>
      </c>
      <c r="R147" s="37"/>
      <c r="S147" s="37">
        <v>19</v>
      </c>
      <c r="T147" s="37">
        <v>60</v>
      </c>
      <c r="U147" s="45" t="s">
        <v>425</v>
      </c>
      <c r="V147" s="37" t="s">
        <v>42</v>
      </c>
      <c r="W147" s="58" t="s">
        <v>43</v>
      </c>
    </row>
    <row r="148" s="12" customFormat="1" ht="36" spans="1:23">
      <c r="A148" s="36">
        <v>136</v>
      </c>
      <c r="B148" s="45" t="s">
        <v>426</v>
      </c>
      <c r="C148" s="45" t="s">
        <v>33</v>
      </c>
      <c r="D148" s="37" t="s">
        <v>37</v>
      </c>
      <c r="E148" s="45" t="s">
        <v>427</v>
      </c>
      <c r="F148" s="39">
        <v>44621</v>
      </c>
      <c r="G148" s="39">
        <v>44896</v>
      </c>
      <c r="H148" s="37" t="s">
        <v>39</v>
      </c>
      <c r="I148" s="45" t="s">
        <v>428</v>
      </c>
      <c r="J148" s="45">
        <v>40</v>
      </c>
      <c r="K148" s="37"/>
      <c r="L148" s="37">
        <v>40</v>
      </c>
      <c r="M148" s="37"/>
      <c r="N148" s="37"/>
      <c r="O148" s="45">
        <v>1</v>
      </c>
      <c r="P148" s="45">
        <v>28</v>
      </c>
      <c r="Q148" s="45">
        <v>122</v>
      </c>
      <c r="R148" s="37">
        <v>1</v>
      </c>
      <c r="S148" s="37">
        <v>5</v>
      </c>
      <c r="T148" s="37">
        <v>20</v>
      </c>
      <c r="U148" s="45" t="s">
        <v>429</v>
      </c>
      <c r="V148" s="37" t="s">
        <v>42</v>
      </c>
      <c r="W148" s="58" t="s">
        <v>43</v>
      </c>
    </row>
    <row r="149" s="1" customFormat="1" ht="24" spans="1:23">
      <c r="A149" s="36">
        <v>137</v>
      </c>
      <c r="B149" s="45" t="s">
        <v>430</v>
      </c>
      <c r="C149" s="61" t="s">
        <v>33</v>
      </c>
      <c r="D149" s="45" t="s">
        <v>37</v>
      </c>
      <c r="E149" s="45" t="s">
        <v>431</v>
      </c>
      <c r="F149" s="62">
        <v>44593</v>
      </c>
      <c r="G149" s="39">
        <v>44896</v>
      </c>
      <c r="H149" s="45" t="s">
        <v>39</v>
      </c>
      <c r="I149" s="45" t="s">
        <v>432</v>
      </c>
      <c r="J149" s="45">
        <v>15</v>
      </c>
      <c r="K149" s="45"/>
      <c r="L149" s="45">
        <v>15</v>
      </c>
      <c r="M149" s="45"/>
      <c r="N149" s="45"/>
      <c r="O149" s="45">
        <v>1</v>
      </c>
      <c r="P149" s="45">
        <v>60</v>
      </c>
      <c r="Q149" s="45">
        <v>315</v>
      </c>
      <c r="R149" s="45">
        <v>1</v>
      </c>
      <c r="S149" s="45">
        <v>60</v>
      </c>
      <c r="T149" s="45">
        <v>215</v>
      </c>
      <c r="U149" s="45" t="s">
        <v>433</v>
      </c>
      <c r="V149" s="37" t="s">
        <v>42</v>
      </c>
      <c r="W149" s="58" t="s">
        <v>43</v>
      </c>
    </row>
    <row r="150" s="1" customFormat="1" ht="36" spans="1:23">
      <c r="A150" s="36">
        <v>138</v>
      </c>
      <c r="B150" s="45" t="s">
        <v>434</v>
      </c>
      <c r="C150" s="45" t="s">
        <v>30</v>
      </c>
      <c r="D150" s="45" t="s">
        <v>37</v>
      </c>
      <c r="E150" s="45" t="s">
        <v>435</v>
      </c>
      <c r="F150" s="62">
        <v>44593</v>
      </c>
      <c r="G150" s="39">
        <v>44896</v>
      </c>
      <c r="H150" s="45" t="s">
        <v>39</v>
      </c>
      <c r="I150" s="45" t="s">
        <v>436</v>
      </c>
      <c r="J150" s="45">
        <v>60</v>
      </c>
      <c r="K150" s="45"/>
      <c r="L150" s="45">
        <v>60</v>
      </c>
      <c r="M150" s="45"/>
      <c r="N150" s="45"/>
      <c r="O150" s="45">
        <v>1</v>
      </c>
      <c r="P150" s="45">
        <v>194</v>
      </c>
      <c r="Q150" s="45">
        <v>636</v>
      </c>
      <c r="R150" s="45">
        <v>1</v>
      </c>
      <c r="S150" s="45">
        <v>63</v>
      </c>
      <c r="T150" s="45">
        <v>247</v>
      </c>
      <c r="U150" s="45" t="s">
        <v>437</v>
      </c>
      <c r="V150" s="45" t="s">
        <v>438</v>
      </c>
      <c r="W150" s="58" t="s">
        <v>43</v>
      </c>
    </row>
    <row r="151" s="13" customFormat="1" ht="41" customHeight="1" spans="1:248">
      <c r="A151" s="36">
        <v>139</v>
      </c>
      <c r="B151" s="61" t="s">
        <v>439</v>
      </c>
      <c r="C151" s="61" t="s">
        <v>33</v>
      </c>
      <c r="D151" s="45" t="s">
        <v>37</v>
      </c>
      <c r="E151" s="61" t="s">
        <v>440</v>
      </c>
      <c r="F151" s="62">
        <v>44621</v>
      </c>
      <c r="G151" s="39">
        <v>44896</v>
      </c>
      <c r="H151" s="45" t="s">
        <v>39</v>
      </c>
      <c r="I151" s="61" t="s">
        <v>441</v>
      </c>
      <c r="J151" s="38">
        <v>87</v>
      </c>
      <c r="K151" s="38"/>
      <c r="L151" s="38">
        <v>87</v>
      </c>
      <c r="M151" s="63"/>
      <c r="N151" s="63"/>
      <c r="O151" s="38">
        <v>1</v>
      </c>
      <c r="P151" s="38">
        <v>128</v>
      </c>
      <c r="Q151" s="38">
        <v>635</v>
      </c>
      <c r="R151" s="38"/>
      <c r="S151" s="8">
        <v>47</v>
      </c>
      <c r="T151" s="37">
        <v>175</v>
      </c>
      <c r="U151" s="37" t="s">
        <v>442</v>
      </c>
      <c r="V151" s="37" t="s">
        <v>42</v>
      </c>
      <c r="W151" s="58" t="s">
        <v>43</v>
      </c>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row>
    <row r="152" s="12" customFormat="1" ht="36" spans="1:23">
      <c r="A152" s="36">
        <v>140</v>
      </c>
      <c r="B152" s="45" t="s">
        <v>443</v>
      </c>
      <c r="C152" s="61" t="s">
        <v>33</v>
      </c>
      <c r="D152" s="45" t="s">
        <v>37</v>
      </c>
      <c r="E152" s="45" t="s">
        <v>444</v>
      </c>
      <c r="F152" s="62">
        <v>44621</v>
      </c>
      <c r="G152" s="39">
        <v>44835</v>
      </c>
      <c r="H152" s="45" t="s">
        <v>39</v>
      </c>
      <c r="I152" s="45" t="s">
        <v>445</v>
      </c>
      <c r="J152" s="45">
        <v>200</v>
      </c>
      <c r="K152" s="37"/>
      <c r="L152" s="37">
        <v>200</v>
      </c>
      <c r="M152" s="37"/>
      <c r="N152" s="37"/>
      <c r="O152" s="45">
        <v>1</v>
      </c>
      <c r="P152" s="45">
        <v>47</v>
      </c>
      <c r="Q152" s="45">
        <v>236</v>
      </c>
      <c r="R152" s="37"/>
      <c r="S152" s="37">
        <v>10</v>
      </c>
      <c r="T152" s="37">
        <v>34</v>
      </c>
      <c r="U152" s="45" t="s">
        <v>446</v>
      </c>
      <c r="V152" s="37" t="s">
        <v>42</v>
      </c>
      <c r="W152" s="58" t="s">
        <v>43</v>
      </c>
    </row>
    <row r="153" s="12" customFormat="1" ht="36" spans="1:23">
      <c r="A153" s="36">
        <v>141</v>
      </c>
      <c r="B153" s="45" t="s">
        <v>447</v>
      </c>
      <c r="C153" s="61" t="s">
        <v>33</v>
      </c>
      <c r="D153" s="45" t="s">
        <v>37</v>
      </c>
      <c r="E153" s="45" t="s">
        <v>444</v>
      </c>
      <c r="F153" s="62">
        <v>44621</v>
      </c>
      <c r="G153" s="39">
        <v>44835</v>
      </c>
      <c r="H153" s="45" t="s">
        <v>39</v>
      </c>
      <c r="I153" s="45" t="s">
        <v>448</v>
      </c>
      <c r="J153" s="45">
        <v>40</v>
      </c>
      <c r="K153" s="37"/>
      <c r="L153" s="37">
        <v>40</v>
      </c>
      <c r="M153" s="37"/>
      <c r="N153" s="37"/>
      <c r="O153" s="45">
        <v>1</v>
      </c>
      <c r="P153" s="45">
        <v>122</v>
      </c>
      <c r="Q153" s="45">
        <v>587</v>
      </c>
      <c r="R153" s="37"/>
      <c r="S153" s="37">
        <v>13</v>
      </c>
      <c r="T153" s="37">
        <v>46</v>
      </c>
      <c r="U153" s="45" t="s">
        <v>449</v>
      </c>
      <c r="V153" s="37" t="s">
        <v>42</v>
      </c>
      <c r="W153" s="58" t="s">
        <v>43</v>
      </c>
    </row>
    <row r="154" s="12" customFormat="1" ht="36" spans="1:23">
      <c r="A154" s="36">
        <v>142</v>
      </c>
      <c r="B154" s="45" t="s">
        <v>450</v>
      </c>
      <c r="C154" s="61" t="s">
        <v>33</v>
      </c>
      <c r="D154" s="45" t="s">
        <v>37</v>
      </c>
      <c r="E154" s="45" t="s">
        <v>444</v>
      </c>
      <c r="F154" s="62">
        <v>44621</v>
      </c>
      <c r="G154" s="39">
        <v>44805</v>
      </c>
      <c r="H154" s="45" t="s">
        <v>39</v>
      </c>
      <c r="I154" s="45" t="s">
        <v>451</v>
      </c>
      <c r="J154" s="45">
        <v>29</v>
      </c>
      <c r="K154" s="37"/>
      <c r="L154" s="37">
        <v>29</v>
      </c>
      <c r="M154" s="37"/>
      <c r="N154" s="37"/>
      <c r="O154" s="45">
        <v>1</v>
      </c>
      <c r="P154" s="45">
        <v>119</v>
      </c>
      <c r="Q154" s="45">
        <v>562</v>
      </c>
      <c r="R154" s="37"/>
      <c r="S154" s="37">
        <v>20</v>
      </c>
      <c r="T154" s="37">
        <v>69</v>
      </c>
      <c r="U154" s="45" t="s">
        <v>452</v>
      </c>
      <c r="V154" s="37" t="s">
        <v>42</v>
      </c>
      <c r="W154" s="58" t="s">
        <v>43</v>
      </c>
    </row>
    <row r="155" s="12" customFormat="1" ht="36" spans="1:23">
      <c r="A155" s="36">
        <v>143</v>
      </c>
      <c r="B155" s="45" t="s">
        <v>450</v>
      </c>
      <c r="C155" s="61" t="s">
        <v>33</v>
      </c>
      <c r="D155" s="45" t="s">
        <v>37</v>
      </c>
      <c r="E155" s="45" t="s">
        <v>444</v>
      </c>
      <c r="F155" s="62">
        <v>44621</v>
      </c>
      <c r="G155" s="39">
        <v>44805</v>
      </c>
      <c r="H155" s="45" t="s">
        <v>39</v>
      </c>
      <c r="I155" s="45" t="s">
        <v>453</v>
      </c>
      <c r="J155" s="45">
        <v>29</v>
      </c>
      <c r="K155" s="37"/>
      <c r="L155" s="37">
        <v>29</v>
      </c>
      <c r="M155" s="37"/>
      <c r="N155" s="37"/>
      <c r="O155" s="45">
        <v>1</v>
      </c>
      <c r="P155" s="45">
        <v>176</v>
      </c>
      <c r="Q155" s="45">
        <v>1016</v>
      </c>
      <c r="R155" s="37"/>
      <c r="S155" s="37">
        <v>28</v>
      </c>
      <c r="T155" s="37">
        <v>94</v>
      </c>
      <c r="U155" s="45" t="s">
        <v>454</v>
      </c>
      <c r="V155" s="37" t="s">
        <v>42</v>
      </c>
      <c r="W155" s="58" t="s">
        <v>43</v>
      </c>
    </row>
    <row r="156" s="12" customFormat="1" ht="24" spans="1:23">
      <c r="A156" s="36">
        <v>144</v>
      </c>
      <c r="B156" s="45" t="s">
        <v>443</v>
      </c>
      <c r="C156" s="61" t="s">
        <v>33</v>
      </c>
      <c r="D156" s="45" t="s">
        <v>37</v>
      </c>
      <c r="E156" s="45" t="s">
        <v>444</v>
      </c>
      <c r="F156" s="62">
        <v>44621</v>
      </c>
      <c r="G156" s="39">
        <v>44682</v>
      </c>
      <c r="H156" s="45" t="s">
        <v>39</v>
      </c>
      <c r="I156" s="45" t="s">
        <v>455</v>
      </c>
      <c r="J156" s="45">
        <v>40</v>
      </c>
      <c r="K156" s="37"/>
      <c r="L156" s="37">
        <v>40</v>
      </c>
      <c r="M156" s="37"/>
      <c r="N156" s="37"/>
      <c r="O156" s="45">
        <v>1</v>
      </c>
      <c r="P156" s="45">
        <v>83</v>
      </c>
      <c r="Q156" s="45">
        <v>476</v>
      </c>
      <c r="R156" s="37"/>
      <c r="S156" s="37">
        <v>12</v>
      </c>
      <c r="T156" s="37">
        <v>44</v>
      </c>
      <c r="U156" s="45" t="s">
        <v>456</v>
      </c>
      <c r="V156" s="37" t="s">
        <v>42</v>
      </c>
      <c r="W156" s="58" t="s">
        <v>43</v>
      </c>
    </row>
    <row r="157" s="12" customFormat="1" ht="24" spans="1:23">
      <c r="A157" s="36">
        <v>145</v>
      </c>
      <c r="B157" s="45" t="s">
        <v>457</v>
      </c>
      <c r="C157" s="61" t="s">
        <v>33</v>
      </c>
      <c r="D157" s="45" t="s">
        <v>37</v>
      </c>
      <c r="E157" s="45" t="s">
        <v>444</v>
      </c>
      <c r="F157" s="62">
        <v>44621</v>
      </c>
      <c r="G157" s="39">
        <v>44682</v>
      </c>
      <c r="H157" s="45" t="s">
        <v>39</v>
      </c>
      <c r="I157" s="45" t="s">
        <v>458</v>
      </c>
      <c r="J157" s="45">
        <v>29</v>
      </c>
      <c r="K157" s="37"/>
      <c r="L157" s="37">
        <v>29</v>
      </c>
      <c r="M157" s="37"/>
      <c r="N157" s="37"/>
      <c r="O157" s="45">
        <v>1</v>
      </c>
      <c r="P157" s="45">
        <v>78</v>
      </c>
      <c r="Q157" s="45">
        <v>459</v>
      </c>
      <c r="R157" s="37"/>
      <c r="S157" s="37">
        <v>12</v>
      </c>
      <c r="T157" s="37">
        <v>35</v>
      </c>
      <c r="U157" s="45" t="s">
        <v>459</v>
      </c>
      <c r="V157" s="37" t="s">
        <v>42</v>
      </c>
      <c r="W157" s="58" t="s">
        <v>43</v>
      </c>
    </row>
    <row r="158" s="12" customFormat="1" ht="24" spans="1:23">
      <c r="A158" s="36">
        <v>146</v>
      </c>
      <c r="B158" s="45" t="s">
        <v>457</v>
      </c>
      <c r="C158" s="61" t="s">
        <v>33</v>
      </c>
      <c r="D158" s="45" t="s">
        <v>37</v>
      </c>
      <c r="E158" s="45" t="s">
        <v>444</v>
      </c>
      <c r="F158" s="62">
        <v>44621</v>
      </c>
      <c r="G158" s="39">
        <v>44682</v>
      </c>
      <c r="H158" s="45" t="s">
        <v>39</v>
      </c>
      <c r="I158" s="45" t="s">
        <v>460</v>
      </c>
      <c r="J158" s="45">
        <v>29</v>
      </c>
      <c r="K158" s="37"/>
      <c r="L158" s="37">
        <v>29</v>
      </c>
      <c r="M158" s="37"/>
      <c r="N158" s="37"/>
      <c r="O158" s="45">
        <v>1</v>
      </c>
      <c r="P158" s="45">
        <v>86</v>
      </c>
      <c r="Q158" s="45">
        <v>526</v>
      </c>
      <c r="R158" s="37"/>
      <c r="S158" s="37">
        <v>12</v>
      </c>
      <c r="T158" s="37">
        <v>36</v>
      </c>
      <c r="U158" s="45" t="s">
        <v>461</v>
      </c>
      <c r="V158" s="37" t="s">
        <v>42</v>
      </c>
      <c r="W158" s="58" t="s">
        <v>43</v>
      </c>
    </row>
    <row r="159" s="12" customFormat="1" ht="24" spans="1:23">
      <c r="A159" s="36">
        <v>147</v>
      </c>
      <c r="B159" s="45" t="s">
        <v>457</v>
      </c>
      <c r="C159" s="61" t="s">
        <v>33</v>
      </c>
      <c r="D159" s="45" t="s">
        <v>37</v>
      </c>
      <c r="E159" s="45" t="s">
        <v>444</v>
      </c>
      <c r="F159" s="62">
        <v>44621</v>
      </c>
      <c r="G159" s="39">
        <v>44682</v>
      </c>
      <c r="H159" s="45" t="s">
        <v>39</v>
      </c>
      <c r="I159" s="45" t="s">
        <v>462</v>
      </c>
      <c r="J159" s="45">
        <v>45</v>
      </c>
      <c r="K159" s="37"/>
      <c r="L159" s="37">
        <v>45</v>
      </c>
      <c r="M159" s="37"/>
      <c r="N159" s="37"/>
      <c r="O159" s="45">
        <v>1</v>
      </c>
      <c r="P159" s="45">
        <v>46</v>
      </c>
      <c r="Q159" s="45">
        <v>237</v>
      </c>
      <c r="R159" s="37"/>
      <c r="S159" s="37">
        <v>5</v>
      </c>
      <c r="T159" s="37">
        <v>20</v>
      </c>
      <c r="U159" s="45" t="s">
        <v>463</v>
      </c>
      <c r="V159" s="37" t="s">
        <v>42</v>
      </c>
      <c r="W159" s="58" t="s">
        <v>43</v>
      </c>
    </row>
    <row r="160" s="12" customFormat="1" ht="24" spans="1:23">
      <c r="A160" s="36">
        <v>148</v>
      </c>
      <c r="B160" s="45" t="s">
        <v>457</v>
      </c>
      <c r="C160" s="61" t="s">
        <v>33</v>
      </c>
      <c r="D160" s="45" t="s">
        <v>37</v>
      </c>
      <c r="E160" s="45" t="s">
        <v>444</v>
      </c>
      <c r="F160" s="62">
        <v>44621</v>
      </c>
      <c r="G160" s="39">
        <v>44682</v>
      </c>
      <c r="H160" s="45" t="s">
        <v>39</v>
      </c>
      <c r="I160" s="45" t="s">
        <v>464</v>
      </c>
      <c r="J160" s="45">
        <v>29</v>
      </c>
      <c r="K160" s="37"/>
      <c r="L160" s="37">
        <v>29</v>
      </c>
      <c r="M160" s="37"/>
      <c r="N160" s="37"/>
      <c r="O160" s="45">
        <v>1</v>
      </c>
      <c r="P160" s="45">
        <v>45</v>
      </c>
      <c r="Q160" s="45">
        <v>229</v>
      </c>
      <c r="R160" s="37"/>
      <c r="S160" s="37">
        <v>7</v>
      </c>
      <c r="T160" s="37">
        <v>19</v>
      </c>
      <c r="U160" s="45" t="s">
        <v>465</v>
      </c>
      <c r="V160" s="37" t="s">
        <v>42</v>
      </c>
      <c r="W160" s="58" t="s">
        <v>43</v>
      </c>
    </row>
    <row r="161" s="12" customFormat="1" ht="24" spans="1:23">
      <c r="A161" s="36">
        <v>149</v>
      </c>
      <c r="B161" s="45" t="s">
        <v>466</v>
      </c>
      <c r="C161" s="61" t="s">
        <v>33</v>
      </c>
      <c r="D161" s="45" t="s">
        <v>37</v>
      </c>
      <c r="E161" s="45" t="s">
        <v>444</v>
      </c>
      <c r="F161" s="62">
        <v>44621</v>
      </c>
      <c r="G161" s="39">
        <v>44682</v>
      </c>
      <c r="H161" s="45" t="s">
        <v>39</v>
      </c>
      <c r="I161" s="45" t="s">
        <v>467</v>
      </c>
      <c r="J161" s="45">
        <v>29</v>
      </c>
      <c r="K161" s="37"/>
      <c r="L161" s="37">
        <v>29</v>
      </c>
      <c r="M161" s="37"/>
      <c r="N161" s="37"/>
      <c r="O161" s="45">
        <v>1</v>
      </c>
      <c r="P161" s="45">
        <v>58</v>
      </c>
      <c r="Q161" s="45">
        <v>316</v>
      </c>
      <c r="R161" s="37"/>
      <c r="S161" s="37">
        <v>11</v>
      </c>
      <c r="T161" s="37">
        <v>30</v>
      </c>
      <c r="U161" s="45" t="s">
        <v>468</v>
      </c>
      <c r="V161" s="37" t="s">
        <v>42</v>
      </c>
      <c r="W161" s="58" t="s">
        <v>43</v>
      </c>
    </row>
    <row r="162" s="12" customFormat="1" ht="24" spans="1:23">
      <c r="A162" s="36">
        <v>150</v>
      </c>
      <c r="B162" s="45" t="s">
        <v>466</v>
      </c>
      <c r="C162" s="61" t="s">
        <v>33</v>
      </c>
      <c r="D162" s="45" t="s">
        <v>37</v>
      </c>
      <c r="E162" s="45" t="s">
        <v>444</v>
      </c>
      <c r="F162" s="62">
        <v>44621</v>
      </c>
      <c r="G162" s="39">
        <v>44682</v>
      </c>
      <c r="H162" s="45" t="s">
        <v>39</v>
      </c>
      <c r="I162" s="45" t="s">
        <v>469</v>
      </c>
      <c r="J162" s="45">
        <v>20</v>
      </c>
      <c r="K162" s="37"/>
      <c r="L162" s="37">
        <v>20</v>
      </c>
      <c r="M162" s="37"/>
      <c r="N162" s="37"/>
      <c r="O162" s="45">
        <v>1</v>
      </c>
      <c r="P162" s="45">
        <v>197</v>
      </c>
      <c r="Q162" s="45">
        <v>1189</v>
      </c>
      <c r="R162" s="37"/>
      <c r="S162" s="37">
        <v>32</v>
      </c>
      <c r="T162" s="37">
        <v>106</v>
      </c>
      <c r="U162" s="45" t="s">
        <v>470</v>
      </c>
      <c r="V162" s="37" t="s">
        <v>42</v>
      </c>
      <c r="W162" s="58" t="s">
        <v>43</v>
      </c>
    </row>
    <row r="163" s="12" customFormat="1" ht="24" spans="1:23">
      <c r="A163" s="36">
        <v>151</v>
      </c>
      <c r="B163" s="45" t="s">
        <v>471</v>
      </c>
      <c r="C163" s="61" t="s">
        <v>33</v>
      </c>
      <c r="D163" s="45" t="s">
        <v>37</v>
      </c>
      <c r="E163" s="45" t="s">
        <v>444</v>
      </c>
      <c r="F163" s="62">
        <v>44621</v>
      </c>
      <c r="G163" s="39">
        <v>44682</v>
      </c>
      <c r="H163" s="45" t="s">
        <v>39</v>
      </c>
      <c r="I163" s="45" t="s">
        <v>472</v>
      </c>
      <c r="J163" s="45">
        <v>10</v>
      </c>
      <c r="K163" s="37"/>
      <c r="L163" s="37">
        <v>10</v>
      </c>
      <c r="M163" s="37"/>
      <c r="N163" s="37"/>
      <c r="O163" s="45">
        <v>1</v>
      </c>
      <c r="P163" s="45">
        <v>68</v>
      </c>
      <c r="Q163" s="45">
        <v>386</v>
      </c>
      <c r="R163" s="37"/>
      <c r="S163" s="37">
        <v>13</v>
      </c>
      <c r="T163" s="37">
        <v>50</v>
      </c>
      <c r="U163" s="45" t="s">
        <v>473</v>
      </c>
      <c r="V163" s="37" t="s">
        <v>42</v>
      </c>
      <c r="W163" s="58" t="s">
        <v>43</v>
      </c>
    </row>
    <row r="164" s="12" customFormat="1" ht="36" spans="1:23">
      <c r="A164" s="36">
        <v>152</v>
      </c>
      <c r="B164" s="45" t="s">
        <v>474</v>
      </c>
      <c r="C164" s="61" t="s">
        <v>33</v>
      </c>
      <c r="D164" s="45" t="s">
        <v>37</v>
      </c>
      <c r="E164" s="45" t="s">
        <v>444</v>
      </c>
      <c r="F164" s="62">
        <v>44621</v>
      </c>
      <c r="G164" s="39">
        <v>44835</v>
      </c>
      <c r="H164" s="45" t="s">
        <v>39</v>
      </c>
      <c r="I164" s="45" t="s">
        <v>475</v>
      </c>
      <c r="J164" s="45">
        <v>80</v>
      </c>
      <c r="K164" s="37"/>
      <c r="L164" s="37">
        <v>80</v>
      </c>
      <c r="M164" s="37"/>
      <c r="N164" s="37"/>
      <c r="O164" s="45">
        <v>1</v>
      </c>
      <c r="P164" s="45">
        <v>315</v>
      </c>
      <c r="Q164" s="45">
        <v>1489</v>
      </c>
      <c r="R164" s="37"/>
      <c r="S164" s="37">
        <v>61</v>
      </c>
      <c r="T164" s="37">
        <v>211</v>
      </c>
      <c r="U164" s="45" t="s">
        <v>476</v>
      </c>
      <c r="V164" s="37" t="s">
        <v>42</v>
      </c>
      <c r="W164" s="58" t="s">
        <v>43</v>
      </c>
    </row>
    <row r="165" s="1" customFormat="1" ht="25" customHeight="1" spans="1:23">
      <c r="A165" s="36">
        <v>153</v>
      </c>
      <c r="B165" s="45" t="s">
        <v>477</v>
      </c>
      <c r="C165" s="61" t="s">
        <v>33</v>
      </c>
      <c r="D165" s="45" t="s">
        <v>37</v>
      </c>
      <c r="E165" s="45" t="s">
        <v>478</v>
      </c>
      <c r="F165" s="39">
        <v>44621</v>
      </c>
      <c r="G165" s="39">
        <v>44835</v>
      </c>
      <c r="H165" s="45" t="s">
        <v>39</v>
      </c>
      <c r="I165" s="45" t="s">
        <v>479</v>
      </c>
      <c r="J165" s="45">
        <v>120</v>
      </c>
      <c r="K165" s="37"/>
      <c r="L165" s="37">
        <v>120</v>
      </c>
      <c r="M165" s="37"/>
      <c r="N165" s="37"/>
      <c r="O165" s="45"/>
      <c r="P165" s="45">
        <v>82</v>
      </c>
      <c r="Q165" s="45">
        <v>368</v>
      </c>
      <c r="R165" s="37"/>
      <c r="S165" s="37">
        <v>17</v>
      </c>
      <c r="T165" s="37">
        <v>56</v>
      </c>
      <c r="U165" s="45" t="s">
        <v>480</v>
      </c>
      <c r="V165" s="45" t="s">
        <v>42</v>
      </c>
      <c r="W165" s="58" t="s">
        <v>43</v>
      </c>
    </row>
    <row r="166" s="1" customFormat="1" ht="25" customHeight="1" spans="1:23">
      <c r="A166" s="36">
        <v>154</v>
      </c>
      <c r="B166" s="45" t="s">
        <v>477</v>
      </c>
      <c r="C166" s="61" t="s">
        <v>33</v>
      </c>
      <c r="D166" s="45" t="s">
        <v>37</v>
      </c>
      <c r="E166" s="45" t="s">
        <v>478</v>
      </c>
      <c r="F166" s="39">
        <v>44621</v>
      </c>
      <c r="G166" s="39">
        <v>44835</v>
      </c>
      <c r="H166" s="45" t="s">
        <v>39</v>
      </c>
      <c r="I166" s="45" t="s">
        <v>481</v>
      </c>
      <c r="J166" s="45">
        <v>120</v>
      </c>
      <c r="K166" s="37"/>
      <c r="L166" s="37">
        <v>120</v>
      </c>
      <c r="M166" s="37"/>
      <c r="N166" s="37"/>
      <c r="O166" s="45"/>
      <c r="P166" s="45">
        <v>87</v>
      </c>
      <c r="Q166" s="45">
        <v>426</v>
      </c>
      <c r="R166" s="37"/>
      <c r="S166" s="37">
        <v>17</v>
      </c>
      <c r="T166" s="37">
        <v>56</v>
      </c>
      <c r="U166" s="45" t="s">
        <v>480</v>
      </c>
      <c r="V166" s="45" t="s">
        <v>42</v>
      </c>
      <c r="W166" s="58" t="s">
        <v>43</v>
      </c>
    </row>
    <row r="167" s="1" customFormat="1" ht="25" customHeight="1" spans="1:23">
      <c r="A167" s="36">
        <v>155</v>
      </c>
      <c r="B167" s="45" t="s">
        <v>477</v>
      </c>
      <c r="C167" s="61" t="s">
        <v>33</v>
      </c>
      <c r="D167" s="45" t="s">
        <v>37</v>
      </c>
      <c r="E167" s="45" t="s">
        <v>478</v>
      </c>
      <c r="F167" s="39">
        <v>44621</v>
      </c>
      <c r="G167" s="39">
        <v>44835</v>
      </c>
      <c r="H167" s="45" t="s">
        <v>39</v>
      </c>
      <c r="I167" s="45" t="s">
        <v>482</v>
      </c>
      <c r="J167" s="45">
        <v>180</v>
      </c>
      <c r="K167" s="37"/>
      <c r="L167" s="37">
        <v>180</v>
      </c>
      <c r="M167" s="37"/>
      <c r="N167" s="37"/>
      <c r="O167" s="45"/>
      <c r="P167" s="45">
        <v>87</v>
      </c>
      <c r="Q167" s="45">
        <v>426</v>
      </c>
      <c r="R167" s="37"/>
      <c r="S167" s="37">
        <v>17</v>
      </c>
      <c r="T167" s="37">
        <v>56</v>
      </c>
      <c r="U167" s="45" t="s">
        <v>480</v>
      </c>
      <c r="V167" s="45" t="s">
        <v>42</v>
      </c>
      <c r="W167" s="58" t="s">
        <v>43</v>
      </c>
    </row>
    <row r="168" s="1" customFormat="1" ht="25" customHeight="1" spans="1:23">
      <c r="A168" s="36">
        <v>156</v>
      </c>
      <c r="B168" s="45" t="s">
        <v>477</v>
      </c>
      <c r="C168" s="61" t="s">
        <v>33</v>
      </c>
      <c r="D168" s="45" t="s">
        <v>37</v>
      </c>
      <c r="E168" s="45" t="s">
        <v>478</v>
      </c>
      <c r="F168" s="39">
        <v>44621</v>
      </c>
      <c r="G168" s="39">
        <v>44835</v>
      </c>
      <c r="H168" s="45" t="s">
        <v>39</v>
      </c>
      <c r="I168" s="45" t="s">
        <v>483</v>
      </c>
      <c r="J168" s="45">
        <v>160</v>
      </c>
      <c r="K168" s="37"/>
      <c r="L168" s="37">
        <v>160</v>
      </c>
      <c r="M168" s="37"/>
      <c r="N168" s="37"/>
      <c r="O168" s="45"/>
      <c r="P168" s="45">
        <v>102</v>
      </c>
      <c r="Q168" s="45">
        <v>425</v>
      </c>
      <c r="R168" s="37"/>
      <c r="S168" s="37">
        <v>17</v>
      </c>
      <c r="T168" s="37">
        <v>56</v>
      </c>
      <c r="U168" s="45" t="s">
        <v>480</v>
      </c>
      <c r="V168" s="45" t="s">
        <v>42</v>
      </c>
      <c r="W168" s="58" t="s">
        <v>43</v>
      </c>
    </row>
    <row r="169" s="1" customFormat="1" ht="25" customHeight="1" spans="1:23">
      <c r="A169" s="36">
        <v>157</v>
      </c>
      <c r="B169" s="45" t="s">
        <v>484</v>
      </c>
      <c r="C169" s="61" t="s">
        <v>33</v>
      </c>
      <c r="D169" s="45" t="s">
        <v>37</v>
      </c>
      <c r="E169" s="45" t="s">
        <v>478</v>
      </c>
      <c r="F169" s="39">
        <v>44621</v>
      </c>
      <c r="G169" s="39">
        <v>44835</v>
      </c>
      <c r="H169" s="45" t="s">
        <v>39</v>
      </c>
      <c r="I169" s="45" t="s">
        <v>485</v>
      </c>
      <c r="J169" s="45">
        <v>40</v>
      </c>
      <c r="K169" s="37"/>
      <c r="L169" s="37">
        <v>40</v>
      </c>
      <c r="M169" s="37"/>
      <c r="N169" s="37"/>
      <c r="O169" s="45"/>
      <c r="P169" s="45">
        <v>208</v>
      </c>
      <c r="Q169" s="45">
        <v>539</v>
      </c>
      <c r="R169" s="37"/>
      <c r="S169" s="37">
        <v>17</v>
      </c>
      <c r="T169" s="37">
        <v>56</v>
      </c>
      <c r="U169" s="45" t="s">
        <v>486</v>
      </c>
      <c r="V169" s="45" t="s">
        <v>42</v>
      </c>
      <c r="W169" s="58" t="s">
        <v>43</v>
      </c>
    </row>
    <row r="170" s="1" customFormat="1" ht="25" customHeight="1" spans="1:23">
      <c r="A170" s="36">
        <v>158</v>
      </c>
      <c r="B170" s="45" t="s">
        <v>477</v>
      </c>
      <c r="C170" s="61" t="s">
        <v>33</v>
      </c>
      <c r="D170" s="45" t="s">
        <v>37</v>
      </c>
      <c r="E170" s="45" t="s">
        <v>478</v>
      </c>
      <c r="F170" s="39">
        <v>44621</v>
      </c>
      <c r="G170" s="39">
        <v>44835</v>
      </c>
      <c r="H170" s="45" t="s">
        <v>39</v>
      </c>
      <c r="I170" s="45" t="s">
        <v>487</v>
      </c>
      <c r="J170" s="45">
        <v>26</v>
      </c>
      <c r="K170" s="37"/>
      <c r="L170" s="37">
        <v>26</v>
      </c>
      <c r="M170" s="37"/>
      <c r="N170" s="37"/>
      <c r="O170" s="45"/>
      <c r="P170" s="45">
        <v>190</v>
      </c>
      <c r="Q170" s="45">
        <v>716</v>
      </c>
      <c r="R170" s="37"/>
      <c r="S170" s="37">
        <v>17</v>
      </c>
      <c r="T170" s="37">
        <v>56</v>
      </c>
      <c r="U170" s="45" t="s">
        <v>486</v>
      </c>
      <c r="V170" s="45" t="s">
        <v>42</v>
      </c>
      <c r="W170" s="58" t="s">
        <v>43</v>
      </c>
    </row>
    <row r="171" s="1" customFormat="1" ht="25" customHeight="1" spans="1:23">
      <c r="A171" s="36">
        <v>159</v>
      </c>
      <c r="B171" s="45" t="s">
        <v>477</v>
      </c>
      <c r="C171" s="61" t="s">
        <v>33</v>
      </c>
      <c r="D171" s="45" t="s">
        <v>37</v>
      </c>
      <c r="E171" s="45" t="s">
        <v>478</v>
      </c>
      <c r="F171" s="39">
        <v>44621</v>
      </c>
      <c r="G171" s="39">
        <v>44835</v>
      </c>
      <c r="H171" s="45" t="s">
        <v>39</v>
      </c>
      <c r="I171" s="45" t="s">
        <v>488</v>
      </c>
      <c r="J171" s="45">
        <v>120</v>
      </c>
      <c r="K171" s="37"/>
      <c r="L171" s="37">
        <v>120</v>
      </c>
      <c r="M171" s="37"/>
      <c r="N171" s="37"/>
      <c r="O171" s="45"/>
      <c r="P171" s="45">
        <v>260</v>
      </c>
      <c r="Q171" s="45">
        <v>796</v>
      </c>
      <c r="R171" s="37"/>
      <c r="S171" s="37">
        <v>17</v>
      </c>
      <c r="T171" s="37">
        <v>56</v>
      </c>
      <c r="U171" s="45" t="s">
        <v>486</v>
      </c>
      <c r="V171" s="45" t="s">
        <v>42</v>
      </c>
      <c r="W171" s="58" t="s">
        <v>43</v>
      </c>
    </row>
    <row r="172" s="1" customFormat="1" ht="25" customHeight="1" spans="1:23">
      <c r="A172" s="36">
        <v>160</v>
      </c>
      <c r="B172" s="45" t="s">
        <v>477</v>
      </c>
      <c r="C172" s="61" t="s">
        <v>33</v>
      </c>
      <c r="D172" s="45" t="s">
        <v>37</v>
      </c>
      <c r="E172" s="45" t="s">
        <v>478</v>
      </c>
      <c r="F172" s="39">
        <v>44621</v>
      </c>
      <c r="G172" s="39">
        <v>44835</v>
      </c>
      <c r="H172" s="45" t="s">
        <v>39</v>
      </c>
      <c r="I172" s="45" t="s">
        <v>489</v>
      </c>
      <c r="J172" s="45">
        <v>30</v>
      </c>
      <c r="K172" s="37"/>
      <c r="L172" s="37">
        <v>30</v>
      </c>
      <c r="M172" s="37"/>
      <c r="N172" s="37"/>
      <c r="O172" s="45"/>
      <c r="P172" s="45">
        <v>80</v>
      </c>
      <c r="Q172" s="45">
        <v>360</v>
      </c>
      <c r="R172" s="37"/>
      <c r="S172" s="37">
        <v>17</v>
      </c>
      <c r="T172" s="37">
        <v>56</v>
      </c>
      <c r="U172" s="45" t="s">
        <v>486</v>
      </c>
      <c r="V172" s="45" t="s">
        <v>42</v>
      </c>
      <c r="W172" s="58" t="s">
        <v>43</v>
      </c>
    </row>
    <row r="173" s="1" customFormat="1" ht="25" customHeight="1" spans="1:23">
      <c r="A173" s="36">
        <v>161</v>
      </c>
      <c r="B173" s="45" t="s">
        <v>490</v>
      </c>
      <c r="C173" s="61" t="s">
        <v>33</v>
      </c>
      <c r="D173" s="45" t="s">
        <v>37</v>
      </c>
      <c r="E173" s="45" t="s">
        <v>478</v>
      </c>
      <c r="F173" s="39">
        <v>44621</v>
      </c>
      <c r="G173" s="39">
        <v>44835</v>
      </c>
      <c r="H173" s="45" t="s">
        <v>39</v>
      </c>
      <c r="I173" s="45" t="s">
        <v>491</v>
      </c>
      <c r="J173" s="45">
        <v>10</v>
      </c>
      <c r="K173" s="37"/>
      <c r="L173" s="37">
        <v>10</v>
      </c>
      <c r="M173" s="37"/>
      <c r="N173" s="37"/>
      <c r="O173" s="45"/>
      <c r="P173" s="45">
        <v>260</v>
      </c>
      <c r="Q173" s="45">
        <v>796</v>
      </c>
      <c r="R173" s="37"/>
      <c r="S173" s="37">
        <v>17</v>
      </c>
      <c r="T173" s="37">
        <v>56</v>
      </c>
      <c r="U173" s="45" t="s">
        <v>486</v>
      </c>
      <c r="V173" s="45" t="s">
        <v>42</v>
      </c>
      <c r="W173" s="58" t="s">
        <v>43</v>
      </c>
    </row>
    <row r="174" s="1" customFormat="1" ht="25" customHeight="1" spans="1:23">
      <c r="A174" s="36">
        <v>162</v>
      </c>
      <c r="B174" s="45" t="s">
        <v>477</v>
      </c>
      <c r="C174" s="61" t="s">
        <v>33</v>
      </c>
      <c r="D174" s="45" t="s">
        <v>37</v>
      </c>
      <c r="E174" s="45" t="s">
        <v>478</v>
      </c>
      <c r="F174" s="39">
        <v>44621</v>
      </c>
      <c r="G174" s="39">
        <v>44835</v>
      </c>
      <c r="H174" s="45" t="s">
        <v>39</v>
      </c>
      <c r="I174" s="45" t="s">
        <v>492</v>
      </c>
      <c r="J174" s="45">
        <v>50</v>
      </c>
      <c r="K174" s="37"/>
      <c r="L174" s="37">
        <v>50</v>
      </c>
      <c r="M174" s="37"/>
      <c r="N174" s="37"/>
      <c r="O174" s="45"/>
      <c r="P174" s="45">
        <v>120</v>
      </c>
      <c r="Q174" s="45">
        <v>410</v>
      </c>
      <c r="R174" s="37"/>
      <c r="S174" s="37">
        <v>17</v>
      </c>
      <c r="T174" s="37">
        <v>56</v>
      </c>
      <c r="U174" s="45" t="s">
        <v>486</v>
      </c>
      <c r="V174" s="45" t="s">
        <v>42</v>
      </c>
      <c r="W174" s="58" t="s">
        <v>43</v>
      </c>
    </row>
    <row r="175" s="1" customFormat="1" ht="25" customHeight="1" spans="1:23">
      <c r="A175" s="36">
        <v>163</v>
      </c>
      <c r="B175" s="45" t="s">
        <v>477</v>
      </c>
      <c r="C175" s="61" t="s">
        <v>33</v>
      </c>
      <c r="D175" s="45" t="s">
        <v>37</v>
      </c>
      <c r="E175" s="45" t="s">
        <v>478</v>
      </c>
      <c r="F175" s="39">
        <v>44621</v>
      </c>
      <c r="G175" s="39">
        <v>44835</v>
      </c>
      <c r="H175" s="45" t="s">
        <v>39</v>
      </c>
      <c r="I175" s="45" t="s">
        <v>493</v>
      </c>
      <c r="J175" s="45">
        <v>40</v>
      </c>
      <c r="K175" s="37"/>
      <c r="L175" s="37">
        <v>40</v>
      </c>
      <c r="M175" s="37"/>
      <c r="N175" s="37"/>
      <c r="O175" s="45"/>
      <c r="P175" s="45">
        <v>190</v>
      </c>
      <c r="Q175" s="45">
        <v>716</v>
      </c>
      <c r="R175" s="37"/>
      <c r="S175" s="37">
        <v>17</v>
      </c>
      <c r="T175" s="37">
        <v>56</v>
      </c>
      <c r="U175" s="45" t="s">
        <v>486</v>
      </c>
      <c r="V175" s="45" t="s">
        <v>42</v>
      </c>
      <c r="W175" s="58" t="s">
        <v>43</v>
      </c>
    </row>
    <row r="176" s="1" customFormat="1" ht="36" spans="1:23">
      <c r="A176" s="36">
        <v>164</v>
      </c>
      <c r="B176" s="45" t="s">
        <v>494</v>
      </c>
      <c r="C176" s="61" t="s">
        <v>33</v>
      </c>
      <c r="D176" s="45" t="s">
        <v>37</v>
      </c>
      <c r="E176" s="45" t="s">
        <v>478</v>
      </c>
      <c r="F176" s="39">
        <v>44621</v>
      </c>
      <c r="G176" s="39">
        <v>44713</v>
      </c>
      <c r="H176" s="45" t="s">
        <v>39</v>
      </c>
      <c r="I176" s="45" t="s">
        <v>495</v>
      </c>
      <c r="J176" s="45">
        <v>50</v>
      </c>
      <c r="K176" s="37"/>
      <c r="L176" s="37">
        <v>50</v>
      </c>
      <c r="M176" s="37"/>
      <c r="N176" s="37"/>
      <c r="O176" s="45"/>
      <c r="P176" s="45">
        <v>80</v>
      </c>
      <c r="Q176" s="45">
        <v>318</v>
      </c>
      <c r="R176" s="37"/>
      <c r="S176" s="37">
        <v>17</v>
      </c>
      <c r="T176" s="37">
        <v>56</v>
      </c>
      <c r="U176" s="45" t="s">
        <v>496</v>
      </c>
      <c r="V176" s="45" t="s">
        <v>42</v>
      </c>
      <c r="W176" s="58" t="s">
        <v>43</v>
      </c>
    </row>
    <row r="177" s="1" customFormat="1" ht="36" spans="1:23">
      <c r="A177" s="36">
        <v>165</v>
      </c>
      <c r="B177" s="45" t="s">
        <v>497</v>
      </c>
      <c r="C177" s="45" t="s">
        <v>30</v>
      </c>
      <c r="D177" s="45" t="s">
        <v>37</v>
      </c>
      <c r="E177" s="45" t="s">
        <v>478</v>
      </c>
      <c r="F177" s="39">
        <v>44621</v>
      </c>
      <c r="G177" s="39">
        <v>44835</v>
      </c>
      <c r="H177" s="45" t="s">
        <v>39</v>
      </c>
      <c r="I177" s="45" t="s">
        <v>498</v>
      </c>
      <c r="J177" s="45">
        <v>200</v>
      </c>
      <c r="K177" s="37"/>
      <c r="L177" s="37">
        <v>200</v>
      </c>
      <c r="M177" s="37"/>
      <c r="N177" s="37"/>
      <c r="O177" s="45"/>
      <c r="P177" s="45">
        <v>408</v>
      </c>
      <c r="Q177" s="45">
        <v>2040</v>
      </c>
      <c r="R177" s="37"/>
      <c r="S177" s="37">
        <v>17</v>
      </c>
      <c r="T177" s="37">
        <v>56</v>
      </c>
      <c r="U177" s="45" t="s">
        <v>499</v>
      </c>
      <c r="V177" s="45" t="s">
        <v>42</v>
      </c>
      <c r="W177" s="58" t="s">
        <v>43</v>
      </c>
    </row>
    <row r="178" s="1" customFormat="1" ht="25" customHeight="1" spans="1:23">
      <c r="A178" s="36">
        <v>166</v>
      </c>
      <c r="B178" s="45" t="s">
        <v>494</v>
      </c>
      <c r="C178" s="61" t="s">
        <v>33</v>
      </c>
      <c r="D178" s="45" t="s">
        <v>37</v>
      </c>
      <c r="E178" s="45" t="s">
        <v>478</v>
      </c>
      <c r="F178" s="39">
        <v>44805</v>
      </c>
      <c r="G178" s="39">
        <v>44896</v>
      </c>
      <c r="H178" s="45" t="s">
        <v>39</v>
      </c>
      <c r="I178" s="45" t="s">
        <v>500</v>
      </c>
      <c r="J178" s="45">
        <v>20</v>
      </c>
      <c r="K178" s="37"/>
      <c r="L178" s="37">
        <v>20</v>
      </c>
      <c r="M178" s="37"/>
      <c r="N178" s="37"/>
      <c r="O178" s="45"/>
      <c r="P178" s="45">
        <v>20</v>
      </c>
      <c r="Q178" s="45">
        <v>73</v>
      </c>
      <c r="R178" s="37"/>
      <c r="S178" s="37">
        <v>17</v>
      </c>
      <c r="T178" s="37">
        <v>56</v>
      </c>
      <c r="U178" s="45" t="s">
        <v>501</v>
      </c>
      <c r="V178" s="45" t="s">
        <v>42</v>
      </c>
      <c r="W178" s="58" t="s">
        <v>43</v>
      </c>
    </row>
    <row r="179" s="1" customFormat="1" ht="25" customHeight="1" spans="1:23">
      <c r="A179" s="36">
        <v>167</v>
      </c>
      <c r="B179" s="45" t="s">
        <v>494</v>
      </c>
      <c r="C179" s="61" t="s">
        <v>33</v>
      </c>
      <c r="D179" s="45" t="s">
        <v>37</v>
      </c>
      <c r="E179" s="45" t="s">
        <v>478</v>
      </c>
      <c r="F179" s="39">
        <v>44682</v>
      </c>
      <c r="G179" s="39">
        <v>44835</v>
      </c>
      <c r="H179" s="45" t="s">
        <v>39</v>
      </c>
      <c r="I179" s="45" t="s">
        <v>502</v>
      </c>
      <c r="J179" s="45">
        <v>40</v>
      </c>
      <c r="K179" s="37"/>
      <c r="L179" s="37">
        <v>40</v>
      </c>
      <c r="M179" s="37"/>
      <c r="N179" s="37"/>
      <c r="O179" s="45"/>
      <c r="P179" s="45">
        <v>33</v>
      </c>
      <c r="Q179" s="45">
        <v>90</v>
      </c>
      <c r="R179" s="37"/>
      <c r="S179" s="37">
        <v>17</v>
      </c>
      <c r="T179" s="37">
        <v>56</v>
      </c>
      <c r="U179" s="45" t="s">
        <v>503</v>
      </c>
      <c r="V179" s="45" t="s">
        <v>42</v>
      </c>
      <c r="W179" s="58" t="s">
        <v>43</v>
      </c>
    </row>
    <row r="180" s="12" customFormat="1" ht="25" customHeight="1" spans="1:23">
      <c r="A180" s="36">
        <v>168</v>
      </c>
      <c r="B180" s="45" t="s">
        <v>504</v>
      </c>
      <c r="C180" s="61" t="s">
        <v>33</v>
      </c>
      <c r="D180" s="45" t="s">
        <v>37</v>
      </c>
      <c r="E180" s="45" t="s">
        <v>505</v>
      </c>
      <c r="F180" s="39">
        <v>44593</v>
      </c>
      <c r="G180" s="39">
        <v>44896</v>
      </c>
      <c r="H180" s="45" t="s">
        <v>39</v>
      </c>
      <c r="I180" s="45" t="s">
        <v>506</v>
      </c>
      <c r="J180" s="45">
        <v>84</v>
      </c>
      <c r="K180" s="64"/>
      <c r="L180" s="37">
        <v>84</v>
      </c>
      <c r="M180" s="37"/>
      <c r="N180" s="37"/>
      <c r="O180" s="45">
        <v>6</v>
      </c>
      <c r="P180" s="45">
        <v>1500</v>
      </c>
      <c r="Q180" s="45">
        <v>3800</v>
      </c>
      <c r="R180" s="37">
        <v>4</v>
      </c>
      <c r="S180" s="37">
        <v>230</v>
      </c>
      <c r="T180" s="37">
        <v>1200</v>
      </c>
      <c r="U180" s="45" t="s">
        <v>507</v>
      </c>
      <c r="V180" s="45" t="s">
        <v>42</v>
      </c>
      <c r="W180" s="58" t="s">
        <v>43</v>
      </c>
    </row>
    <row r="181" s="12" customFormat="1" ht="25" customHeight="1" spans="1:23">
      <c r="A181" s="36">
        <v>169</v>
      </c>
      <c r="B181" s="45" t="s">
        <v>508</v>
      </c>
      <c r="C181" s="61" t="s">
        <v>33</v>
      </c>
      <c r="D181" s="45" t="s">
        <v>37</v>
      </c>
      <c r="E181" s="45" t="s">
        <v>505</v>
      </c>
      <c r="F181" s="39">
        <v>44652</v>
      </c>
      <c r="G181" s="39">
        <v>44896</v>
      </c>
      <c r="H181" s="45" t="s">
        <v>39</v>
      </c>
      <c r="I181" s="45" t="s">
        <v>509</v>
      </c>
      <c r="J181" s="45">
        <v>20</v>
      </c>
      <c r="K181" s="64"/>
      <c r="L181" s="37">
        <v>20</v>
      </c>
      <c r="M181" s="37"/>
      <c r="N181" s="37"/>
      <c r="O181" s="45">
        <v>1</v>
      </c>
      <c r="P181" s="45">
        <v>80</v>
      </c>
      <c r="Q181" s="45">
        <v>410</v>
      </c>
      <c r="R181" s="37"/>
      <c r="S181" s="37">
        <v>30</v>
      </c>
      <c r="T181" s="37">
        <v>130</v>
      </c>
      <c r="U181" s="45" t="s">
        <v>507</v>
      </c>
      <c r="V181" s="45" t="s">
        <v>42</v>
      </c>
      <c r="W181" s="58" t="s">
        <v>43</v>
      </c>
    </row>
    <row r="182" s="12" customFormat="1" ht="25" customHeight="1" spans="1:23">
      <c r="A182" s="36">
        <v>170</v>
      </c>
      <c r="B182" s="45" t="s">
        <v>510</v>
      </c>
      <c r="C182" s="61" t="s">
        <v>33</v>
      </c>
      <c r="D182" s="45" t="s">
        <v>37</v>
      </c>
      <c r="E182" s="45" t="s">
        <v>505</v>
      </c>
      <c r="F182" s="39">
        <v>44652</v>
      </c>
      <c r="G182" s="39">
        <v>44896</v>
      </c>
      <c r="H182" s="45" t="s">
        <v>39</v>
      </c>
      <c r="I182" s="45" t="s">
        <v>511</v>
      </c>
      <c r="J182" s="45">
        <v>48</v>
      </c>
      <c r="K182" s="64"/>
      <c r="L182" s="37">
        <v>48</v>
      </c>
      <c r="M182" s="37"/>
      <c r="N182" s="37"/>
      <c r="O182" s="45">
        <v>1</v>
      </c>
      <c r="P182" s="45">
        <v>399</v>
      </c>
      <c r="Q182" s="45">
        <v>1700</v>
      </c>
      <c r="R182" s="37"/>
      <c r="S182" s="37">
        <v>97</v>
      </c>
      <c r="T182" s="37">
        <v>426</v>
      </c>
      <c r="U182" s="45" t="s">
        <v>507</v>
      </c>
      <c r="V182" s="45" t="s">
        <v>42</v>
      </c>
      <c r="W182" s="58" t="s">
        <v>43</v>
      </c>
    </row>
    <row r="183" s="12" customFormat="1" ht="25" customHeight="1" spans="1:23">
      <c r="A183" s="36">
        <v>171</v>
      </c>
      <c r="B183" s="45" t="s">
        <v>512</v>
      </c>
      <c r="C183" s="61" t="s">
        <v>33</v>
      </c>
      <c r="D183" s="45" t="s">
        <v>37</v>
      </c>
      <c r="E183" s="45" t="s">
        <v>505</v>
      </c>
      <c r="F183" s="39">
        <v>44652</v>
      </c>
      <c r="G183" s="39">
        <v>44896</v>
      </c>
      <c r="H183" s="45" t="s">
        <v>39</v>
      </c>
      <c r="I183" s="45" t="s">
        <v>513</v>
      </c>
      <c r="J183" s="45">
        <v>20</v>
      </c>
      <c r="K183" s="64"/>
      <c r="L183" s="37">
        <v>20</v>
      </c>
      <c r="M183" s="37"/>
      <c r="N183" s="37"/>
      <c r="O183" s="45">
        <v>1</v>
      </c>
      <c r="P183" s="45">
        <v>180</v>
      </c>
      <c r="Q183" s="45">
        <v>850</v>
      </c>
      <c r="R183" s="37"/>
      <c r="S183" s="37">
        <v>65</v>
      </c>
      <c r="T183" s="37">
        <v>330</v>
      </c>
      <c r="U183" s="45" t="s">
        <v>507</v>
      </c>
      <c r="V183" s="45" t="s">
        <v>42</v>
      </c>
      <c r="W183" s="58" t="s">
        <v>43</v>
      </c>
    </row>
    <row r="184" s="12" customFormat="1" ht="25" customHeight="1" spans="1:23">
      <c r="A184" s="36">
        <v>172</v>
      </c>
      <c r="B184" s="45" t="s">
        <v>512</v>
      </c>
      <c r="C184" s="61" t="s">
        <v>33</v>
      </c>
      <c r="D184" s="45" t="s">
        <v>37</v>
      </c>
      <c r="E184" s="45" t="s">
        <v>505</v>
      </c>
      <c r="F184" s="39">
        <v>44652</v>
      </c>
      <c r="G184" s="39">
        <v>44896</v>
      </c>
      <c r="H184" s="45" t="s">
        <v>39</v>
      </c>
      <c r="I184" s="45" t="s">
        <v>514</v>
      </c>
      <c r="J184" s="45">
        <v>75</v>
      </c>
      <c r="K184" s="64"/>
      <c r="L184" s="37">
        <v>75</v>
      </c>
      <c r="M184" s="37"/>
      <c r="N184" s="37"/>
      <c r="O184" s="45">
        <v>1</v>
      </c>
      <c r="P184" s="45">
        <v>65</v>
      </c>
      <c r="Q184" s="45">
        <v>320</v>
      </c>
      <c r="R184" s="37"/>
      <c r="S184" s="37">
        <v>32</v>
      </c>
      <c r="T184" s="37">
        <v>128</v>
      </c>
      <c r="U184" s="45" t="s">
        <v>507</v>
      </c>
      <c r="V184" s="45" t="s">
        <v>42</v>
      </c>
      <c r="W184" s="58" t="s">
        <v>43</v>
      </c>
    </row>
    <row r="185" s="12" customFormat="1" ht="25" customHeight="1" spans="1:23">
      <c r="A185" s="36">
        <v>173</v>
      </c>
      <c r="B185" s="45" t="s">
        <v>512</v>
      </c>
      <c r="C185" s="61" t="s">
        <v>33</v>
      </c>
      <c r="D185" s="45" t="s">
        <v>37</v>
      </c>
      <c r="E185" s="45" t="s">
        <v>505</v>
      </c>
      <c r="F185" s="39">
        <v>44652</v>
      </c>
      <c r="G185" s="39">
        <v>44896</v>
      </c>
      <c r="H185" s="45" t="s">
        <v>39</v>
      </c>
      <c r="I185" s="45" t="s">
        <v>515</v>
      </c>
      <c r="J185" s="45">
        <v>50</v>
      </c>
      <c r="K185" s="64"/>
      <c r="L185" s="37">
        <v>50</v>
      </c>
      <c r="M185" s="37"/>
      <c r="N185" s="37"/>
      <c r="O185" s="45">
        <v>2</v>
      </c>
      <c r="P185" s="45">
        <v>135</v>
      </c>
      <c r="Q185" s="45">
        <v>590</v>
      </c>
      <c r="R185" s="37"/>
      <c r="S185" s="37">
        <v>50</v>
      </c>
      <c r="T185" s="37">
        <v>180</v>
      </c>
      <c r="U185" s="45" t="s">
        <v>507</v>
      </c>
      <c r="V185" s="45" t="s">
        <v>42</v>
      </c>
      <c r="W185" s="58" t="s">
        <v>43</v>
      </c>
    </row>
    <row r="186" s="12" customFormat="1" ht="25" customHeight="1" spans="1:23">
      <c r="A186" s="36">
        <v>174</v>
      </c>
      <c r="B186" s="45" t="s">
        <v>516</v>
      </c>
      <c r="C186" s="61" t="s">
        <v>33</v>
      </c>
      <c r="D186" s="45" t="s">
        <v>37</v>
      </c>
      <c r="E186" s="45" t="s">
        <v>505</v>
      </c>
      <c r="F186" s="39">
        <v>44652</v>
      </c>
      <c r="G186" s="39">
        <v>44896</v>
      </c>
      <c r="H186" s="45" t="s">
        <v>39</v>
      </c>
      <c r="I186" s="45" t="s">
        <v>517</v>
      </c>
      <c r="J186" s="45">
        <v>50</v>
      </c>
      <c r="K186" s="64"/>
      <c r="L186" s="37">
        <v>50</v>
      </c>
      <c r="M186" s="37"/>
      <c r="N186" s="37"/>
      <c r="O186" s="45">
        <v>2</v>
      </c>
      <c r="P186" s="45">
        <v>90</v>
      </c>
      <c r="Q186" s="45">
        <v>350</v>
      </c>
      <c r="R186" s="37"/>
      <c r="S186" s="37">
        <v>40</v>
      </c>
      <c r="T186" s="37">
        <v>200</v>
      </c>
      <c r="U186" s="45" t="s">
        <v>507</v>
      </c>
      <c r="V186" s="45" t="s">
        <v>42</v>
      </c>
      <c r="W186" s="58" t="s">
        <v>43</v>
      </c>
    </row>
    <row r="187" s="12" customFormat="1" ht="25" customHeight="1" spans="1:23">
      <c r="A187" s="36">
        <v>175</v>
      </c>
      <c r="B187" s="45" t="s">
        <v>518</v>
      </c>
      <c r="C187" s="61" t="s">
        <v>33</v>
      </c>
      <c r="D187" s="45" t="s">
        <v>37</v>
      </c>
      <c r="E187" s="45" t="s">
        <v>505</v>
      </c>
      <c r="F187" s="39">
        <v>44652</v>
      </c>
      <c r="G187" s="39">
        <v>44896</v>
      </c>
      <c r="H187" s="45" t="s">
        <v>39</v>
      </c>
      <c r="I187" s="45" t="s">
        <v>519</v>
      </c>
      <c r="J187" s="45">
        <v>40</v>
      </c>
      <c r="K187" s="64"/>
      <c r="L187" s="37">
        <v>40</v>
      </c>
      <c r="M187" s="37"/>
      <c r="N187" s="37"/>
      <c r="O187" s="45">
        <v>3</v>
      </c>
      <c r="P187" s="45">
        <v>140</v>
      </c>
      <c r="Q187" s="45">
        <v>520</v>
      </c>
      <c r="R187" s="37"/>
      <c r="S187" s="37">
        <v>60</v>
      </c>
      <c r="T187" s="37">
        <v>240</v>
      </c>
      <c r="U187" s="45" t="s">
        <v>507</v>
      </c>
      <c r="V187" s="45" t="s">
        <v>42</v>
      </c>
      <c r="W187" s="58" t="s">
        <v>43</v>
      </c>
    </row>
    <row r="188" s="12" customFormat="1" ht="25" customHeight="1" spans="1:23">
      <c r="A188" s="36">
        <v>176</v>
      </c>
      <c r="B188" s="45" t="s">
        <v>512</v>
      </c>
      <c r="C188" s="61" t="s">
        <v>33</v>
      </c>
      <c r="D188" s="45" t="s">
        <v>37</v>
      </c>
      <c r="E188" s="45" t="s">
        <v>505</v>
      </c>
      <c r="F188" s="39">
        <v>44652</v>
      </c>
      <c r="G188" s="39">
        <v>44896</v>
      </c>
      <c r="H188" s="45" t="s">
        <v>39</v>
      </c>
      <c r="I188" s="45" t="s">
        <v>520</v>
      </c>
      <c r="J188" s="45">
        <v>265</v>
      </c>
      <c r="K188" s="64"/>
      <c r="L188" s="37">
        <v>265</v>
      </c>
      <c r="M188" s="37"/>
      <c r="N188" s="37"/>
      <c r="O188" s="45">
        <v>1</v>
      </c>
      <c r="P188" s="45">
        <v>35</v>
      </c>
      <c r="Q188" s="45">
        <v>190</v>
      </c>
      <c r="R188" s="37"/>
      <c r="S188" s="37">
        <v>15</v>
      </c>
      <c r="T188" s="37">
        <v>85</v>
      </c>
      <c r="U188" s="45" t="s">
        <v>507</v>
      </c>
      <c r="V188" s="45" t="s">
        <v>42</v>
      </c>
      <c r="W188" s="58" t="s">
        <v>43</v>
      </c>
    </row>
    <row r="189" s="12" customFormat="1" ht="25" customHeight="1" spans="1:23">
      <c r="A189" s="36">
        <v>177</v>
      </c>
      <c r="B189" s="45" t="s">
        <v>512</v>
      </c>
      <c r="C189" s="61" t="s">
        <v>33</v>
      </c>
      <c r="D189" s="45" t="s">
        <v>37</v>
      </c>
      <c r="E189" s="45" t="s">
        <v>505</v>
      </c>
      <c r="F189" s="39">
        <v>44652</v>
      </c>
      <c r="G189" s="39">
        <v>44896</v>
      </c>
      <c r="H189" s="45" t="s">
        <v>39</v>
      </c>
      <c r="I189" s="45" t="s">
        <v>521</v>
      </c>
      <c r="J189" s="45">
        <v>60</v>
      </c>
      <c r="K189" s="64"/>
      <c r="L189" s="37">
        <v>60</v>
      </c>
      <c r="M189" s="37"/>
      <c r="N189" s="37"/>
      <c r="O189" s="45">
        <v>2</v>
      </c>
      <c r="P189" s="45">
        <v>52</v>
      </c>
      <c r="Q189" s="45">
        <v>320</v>
      </c>
      <c r="R189" s="37"/>
      <c r="S189" s="37">
        <v>50</v>
      </c>
      <c r="T189" s="37">
        <v>250</v>
      </c>
      <c r="U189" s="45" t="s">
        <v>507</v>
      </c>
      <c r="V189" s="45" t="s">
        <v>42</v>
      </c>
      <c r="W189" s="58" t="s">
        <v>43</v>
      </c>
    </row>
    <row r="190" s="12" customFormat="1" ht="25" customHeight="1" spans="1:23">
      <c r="A190" s="36">
        <v>178</v>
      </c>
      <c r="C190" s="61" t="s">
        <v>33</v>
      </c>
      <c r="D190" s="45" t="s">
        <v>37</v>
      </c>
      <c r="E190" s="45" t="s">
        <v>505</v>
      </c>
      <c r="F190" s="39">
        <v>44652</v>
      </c>
      <c r="G190" s="39">
        <v>44896</v>
      </c>
      <c r="H190" s="45" t="s">
        <v>39</v>
      </c>
      <c r="I190" s="45" t="s">
        <v>522</v>
      </c>
      <c r="J190" s="45">
        <v>180</v>
      </c>
      <c r="K190" s="64"/>
      <c r="L190" s="37">
        <v>180</v>
      </c>
      <c r="M190" s="37"/>
      <c r="N190" s="37"/>
      <c r="O190" s="45">
        <v>1</v>
      </c>
      <c r="P190" s="45">
        <v>72</v>
      </c>
      <c r="Q190" s="45">
        <v>380</v>
      </c>
      <c r="R190" s="37"/>
      <c r="S190" s="37">
        <v>50</v>
      </c>
      <c r="T190" s="37">
        <v>250</v>
      </c>
      <c r="U190" s="45" t="s">
        <v>507</v>
      </c>
      <c r="V190" s="45" t="s">
        <v>42</v>
      </c>
      <c r="W190" s="58" t="s">
        <v>43</v>
      </c>
    </row>
    <row r="191" s="12" customFormat="1" ht="25" customHeight="1" spans="1:23">
      <c r="A191" s="36">
        <v>179</v>
      </c>
      <c r="B191" s="45" t="s">
        <v>523</v>
      </c>
      <c r="C191" s="61" t="s">
        <v>33</v>
      </c>
      <c r="D191" s="45" t="s">
        <v>37</v>
      </c>
      <c r="E191" s="45" t="s">
        <v>505</v>
      </c>
      <c r="F191" s="39">
        <v>44652</v>
      </c>
      <c r="G191" s="39">
        <v>44896</v>
      </c>
      <c r="H191" s="45" t="s">
        <v>39</v>
      </c>
      <c r="I191" s="45" t="s">
        <v>524</v>
      </c>
      <c r="J191" s="45">
        <v>15</v>
      </c>
      <c r="K191" s="64"/>
      <c r="L191" s="37">
        <v>15</v>
      </c>
      <c r="M191" s="37"/>
      <c r="N191" s="37"/>
      <c r="O191" s="45">
        <v>1</v>
      </c>
      <c r="P191" s="45">
        <v>95</v>
      </c>
      <c r="Q191" s="45">
        <v>450</v>
      </c>
      <c r="R191" s="37"/>
      <c r="S191" s="37">
        <v>30</v>
      </c>
      <c r="T191" s="37">
        <v>120</v>
      </c>
      <c r="U191" s="45" t="s">
        <v>507</v>
      </c>
      <c r="V191" s="45" t="s">
        <v>42</v>
      </c>
      <c r="W191" s="58" t="s">
        <v>43</v>
      </c>
    </row>
    <row r="192" s="12" customFormat="1" ht="25" customHeight="1" spans="1:23">
      <c r="A192" s="36">
        <v>180</v>
      </c>
      <c r="B192" s="45" t="s">
        <v>518</v>
      </c>
      <c r="C192" s="61" t="s">
        <v>33</v>
      </c>
      <c r="D192" s="45" t="s">
        <v>37</v>
      </c>
      <c r="E192" s="45" t="s">
        <v>505</v>
      </c>
      <c r="F192" s="39">
        <v>44593</v>
      </c>
      <c r="G192" s="39">
        <v>44896</v>
      </c>
      <c r="H192" s="45" t="s">
        <v>39</v>
      </c>
      <c r="I192" s="45" t="s">
        <v>525</v>
      </c>
      <c r="J192" s="45">
        <v>40</v>
      </c>
      <c r="K192" s="64"/>
      <c r="L192" s="37">
        <v>40</v>
      </c>
      <c r="M192" s="37"/>
      <c r="N192" s="37"/>
      <c r="O192" s="45">
        <v>3</v>
      </c>
      <c r="P192" s="45">
        <v>85</v>
      </c>
      <c r="Q192" s="45">
        <v>390</v>
      </c>
      <c r="R192" s="37"/>
      <c r="S192" s="37">
        <v>50</v>
      </c>
      <c r="T192" s="37">
        <v>250</v>
      </c>
      <c r="U192" s="45" t="s">
        <v>507</v>
      </c>
      <c r="V192" s="45" t="s">
        <v>42</v>
      </c>
      <c r="W192" s="58" t="s">
        <v>43</v>
      </c>
    </row>
    <row r="193" s="12" customFormat="1" ht="25" customHeight="1" spans="1:23">
      <c r="A193" s="36">
        <v>181</v>
      </c>
      <c r="B193" s="45" t="s">
        <v>526</v>
      </c>
      <c r="C193" s="61" t="s">
        <v>33</v>
      </c>
      <c r="D193" s="45" t="s">
        <v>37</v>
      </c>
      <c r="E193" s="45" t="s">
        <v>505</v>
      </c>
      <c r="F193" s="39">
        <v>44652</v>
      </c>
      <c r="G193" s="39">
        <v>44896</v>
      </c>
      <c r="H193" s="45" t="s">
        <v>39</v>
      </c>
      <c r="I193" s="45" t="s">
        <v>527</v>
      </c>
      <c r="J193" s="45">
        <v>40</v>
      </c>
      <c r="K193" s="64"/>
      <c r="L193" s="37">
        <v>40</v>
      </c>
      <c r="M193" s="37"/>
      <c r="N193" s="37"/>
      <c r="O193" s="45">
        <v>1</v>
      </c>
      <c r="P193" s="45">
        <v>180</v>
      </c>
      <c r="Q193" s="45">
        <v>850</v>
      </c>
      <c r="R193" s="37"/>
      <c r="S193" s="37">
        <v>65</v>
      </c>
      <c r="T193" s="37">
        <v>520</v>
      </c>
      <c r="U193" s="45" t="s">
        <v>507</v>
      </c>
      <c r="V193" s="45" t="s">
        <v>42</v>
      </c>
      <c r="W193" s="58" t="s">
        <v>43</v>
      </c>
    </row>
    <row r="194" s="12" customFormat="1" ht="25" customHeight="1" spans="1:23">
      <c r="A194" s="36">
        <v>182</v>
      </c>
      <c r="B194" s="45" t="s">
        <v>528</v>
      </c>
      <c r="C194" s="45" t="s">
        <v>30</v>
      </c>
      <c r="D194" s="45" t="s">
        <v>37</v>
      </c>
      <c r="E194" s="45" t="s">
        <v>505</v>
      </c>
      <c r="F194" s="39">
        <v>44652</v>
      </c>
      <c r="G194" s="39">
        <v>44896</v>
      </c>
      <c r="H194" s="45" t="s">
        <v>39</v>
      </c>
      <c r="I194" s="45" t="s">
        <v>529</v>
      </c>
      <c r="J194" s="45">
        <v>150</v>
      </c>
      <c r="K194" s="64"/>
      <c r="L194" s="37">
        <v>150</v>
      </c>
      <c r="M194" s="37"/>
      <c r="N194" s="37"/>
      <c r="O194" s="45">
        <v>1</v>
      </c>
      <c r="P194" s="45">
        <v>399</v>
      </c>
      <c r="Q194" s="45">
        <v>1722</v>
      </c>
      <c r="R194" s="37"/>
      <c r="S194" s="37">
        <v>50</v>
      </c>
      <c r="T194" s="37">
        <v>250</v>
      </c>
      <c r="U194" s="45" t="s">
        <v>507</v>
      </c>
      <c r="V194" s="45" t="s">
        <v>42</v>
      </c>
      <c r="W194" s="58" t="s">
        <v>43</v>
      </c>
    </row>
    <row r="195" s="12" customFormat="1" ht="25" customHeight="1" spans="1:23">
      <c r="A195" s="36">
        <v>183</v>
      </c>
      <c r="B195" s="45" t="s">
        <v>512</v>
      </c>
      <c r="C195" s="61" t="s">
        <v>33</v>
      </c>
      <c r="D195" s="45" t="s">
        <v>37</v>
      </c>
      <c r="E195" s="45" t="s">
        <v>505</v>
      </c>
      <c r="F195" s="39">
        <v>44652</v>
      </c>
      <c r="G195" s="39">
        <v>44896</v>
      </c>
      <c r="H195" s="45" t="s">
        <v>39</v>
      </c>
      <c r="I195" s="45" t="s">
        <v>530</v>
      </c>
      <c r="J195" s="45">
        <v>120</v>
      </c>
      <c r="K195" s="64"/>
      <c r="L195" s="37">
        <v>120</v>
      </c>
      <c r="M195" s="37"/>
      <c r="N195" s="37"/>
      <c r="O195" s="45">
        <v>1</v>
      </c>
      <c r="P195" s="45">
        <v>120</v>
      </c>
      <c r="Q195" s="45">
        <v>600</v>
      </c>
      <c r="R195" s="37"/>
      <c r="S195" s="37">
        <v>52</v>
      </c>
      <c r="T195" s="37">
        <v>258</v>
      </c>
      <c r="U195" s="45" t="s">
        <v>507</v>
      </c>
      <c r="V195" s="45" t="s">
        <v>42</v>
      </c>
      <c r="W195" s="58" t="s">
        <v>43</v>
      </c>
    </row>
    <row r="196" s="12" customFormat="1" ht="35" customHeight="1" spans="1:23">
      <c r="A196" s="36">
        <v>184</v>
      </c>
      <c r="B196" s="45" t="s">
        <v>531</v>
      </c>
      <c r="C196" s="61" t="s">
        <v>33</v>
      </c>
      <c r="D196" s="45" t="s">
        <v>37</v>
      </c>
      <c r="E196" s="45" t="s">
        <v>505</v>
      </c>
      <c r="F196" s="39">
        <v>44652</v>
      </c>
      <c r="G196" s="39">
        <v>44896</v>
      </c>
      <c r="H196" s="45" t="s">
        <v>39</v>
      </c>
      <c r="I196" s="45" t="s">
        <v>532</v>
      </c>
      <c r="J196" s="45">
        <v>24</v>
      </c>
      <c r="K196" s="64"/>
      <c r="L196" s="37">
        <v>24</v>
      </c>
      <c r="M196" s="37"/>
      <c r="N196" s="37"/>
      <c r="O196" s="45">
        <v>1</v>
      </c>
      <c r="P196" s="45">
        <v>88</v>
      </c>
      <c r="Q196" s="45">
        <v>400</v>
      </c>
      <c r="R196" s="37"/>
      <c r="S196" s="37">
        <v>40</v>
      </c>
      <c r="T196" s="37">
        <v>160</v>
      </c>
      <c r="U196" s="45" t="s">
        <v>507</v>
      </c>
      <c r="V196" s="45" t="s">
        <v>42</v>
      </c>
      <c r="W196" s="58" t="s">
        <v>43</v>
      </c>
    </row>
    <row r="197" s="1" customFormat="1" ht="25" customHeight="1" spans="1:23">
      <c r="A197" s="36">
        <v>185</v>
      </c>
      <c r="B197" s="45" t="s">
        <v>512</v>
      </c>
      <c r="C197" s="61" t="s">
        <v>33</v>
      </c>
      <c r="D197" s="45" t="s">
        <v>37</v>
      </c>
      <c r="E197" s="45" t="s">
        <v>505</v>
      </c>
      <c r="F197" s="39">
        <v>44621</v>
      </c>
      <c r="G197" s="39">
        <v>44896</v>
      </c>
      <c r="H197" s="45" t="s">
        <v>39</v>
      </c>
      <c r="I197" s="45" t="s">
        <v>533</v>
      </c>
      <c r="J197" s="45">
        <v>70</v>
      </c>
      <c r="K197" s="79"/>
      <c r="L197" s="37">
        <v>70</v>
      </c>
      <c r="M197" s="37"/>
      <c r="N197" s="37"/>
      <c r="O197" s="45">
        <v>1</v>
      </c>
      <c r="P197" s="45">
        <v>88</v>
      </c>
      <c r="Q197" s="45">
        <v>400</v>
      </c>
      <c r="R197" s="37"/>
      <c r="S197" s="37">
        <v>40</v>
      </c>
      <c r="T197" s="37">
        <v>160</v>
      </c>
      <c r="U197" s="45" t="s">
        <v>507</v>
      </c>
      <c r="V197" s="45" t="s">
        <v>42</v>
      </c>
      <c r="W197" s="58" t="s">
        <v>43</v>
      </c>
    </row>
    <row r="198" s="1" customFormat="1" ht="25" customHeight="1" spans="1:23">
      <c r="A198" s="36">
        <v>186</v>
      </c>
      <c r="B198" s="45" t="s">
        <v>512</v>
      </c>
      <c r="C198" s="61" t="s">
        <v>33</v>
      </c>
      <c r="D198" s="45" t="s">
        <v>37</v>
      </c>
      <c r="E198" s="45" t="s">
        <v>505</v>
      </c>
      <c r="F198" s="39">
        <v>44621</v>
      </c>
      <c r="G198" s="39">
        <v>44896</v>
      </c>
      <c r="H198" s="45" t="s">
        <v>39</v>
      </c>
      <c r="I198" s="45" t="s">
        <v>534</v>
      </c>
      <c r="J198" s="45">
        <v>80</v>
      </c>
      <c r="K198" s="79"/>
      <c r="L198" s="37">
        <v>80</v>
      </c>
      <c r="M198" s="37"/>
      <c r="N198" s="37"/>
      <c r="O198" s="45">
        <v>1</v>
      </c>
      <c r="P198" s="45">
        <v>95</v>
      </c>
      <c r="Q198" s="45">
        <v>420</v>
      </c>
      <c r="R198" s="37"/>
      <c r="S198" s="37">
        <v>37</v>
      </c>
      <c r="T198" s="37">
        <v>158</v>
      </c>
      <c r="U198" s="45" t="s">
        <v>507</v>
      </c>
      <c r="V198" s="45" t="s">
        <v>42</v>
      </c>
      <c r="W198" s="58" t="s">
        <v>43</v>
      </c>
    </row>
    <row r="199" s="1" customFormat="1" ht="25" customHeight="1" spans="1:23">
      <c r="A199" s="36">
        <v>187</v>
      </c>
      <c r="B199" s="45" t="s">
        <v>512</v>
      </c>
      <c r="C199" s="61" t="s">
        <v>33</v>
      </c>
      <c r="D199" s="45" t="s">
        <v>37</v>
      </c>
      <c r="E199" s="45" t="s">
        <v>505</v>
      </c>
      <c r="F199" s="39">
        <v>44593</v>
      </c>
      <c r="G199" s="39">
        <v>44896</v>
      </c>
      <c r="H199" s="45" t="s">
        <v>39</v>
      </c>
      <c r="I199" s="45" t="s">
        <v>535</v>
      </c>
      <c r="J199" s="45">
        <v>95</v>
      </c>
      <c r="K199" s="79"/>
      <c r="L199" s="45">
        <v>95</v>
      </c>
      <c r="M199" s="37"/>
      <c r="N199" s="37"/>
      <c r="O199" s="45">
        <v>1</v>
      </c>
      <c r="P199" s="45">
        <v>95</v>
      </c>
      <c r="Q199" s="45">
        <v>420</v>
      </c>
      <c r="R199" s="37"/>
      <c r="S199" s="37">
        <v>45</v>
      </c>
      <c r="T199" s="37">
        <v>180</v>
      </c>
      <c r="U199" s="45" t="s">
        <v>507</v>
      </c>
      <c r="V199" s="45" t="s">
        <v>42</v>
      </c>
      <c r="W199" s="58" t="s">
        <v>43</v>
      </c>
    </row>
    <row r="200" s="1" customFormat="1" ht="25" customHeight="1" spans="1:23">
      <c r="A200" s="36">
        <v>188</v>
      </c>
      <c r="B200" s="45" t="s">
        <v>512</v>
      </c>
      <c r="C200" s="61" t="s">
        <v>33</v>
      </c>
      <c r="D200" s="45" t="s">
        <v>37</v>
      </c>
      <c r="E200" s="45" t="s">
        <v>505</v>
      </c>
      <c r="F200" s="39">
        <v>44652</v>
      </c>
      <c r="G200" s="39">
        <v>44896</v>
      </c>
      <c r="H200" s="45" t="s">
        <v>39</v>
      </c>
      <c r="I200" s="45" t="s">
        <v>536</v>
      </c>
      <c r="J200" s="45">
        <v>40</v>
      </c>
      <c r="K200" s="79"/>
      <c r="L200" s="37">
        <v>40</v>
      </c>
      <c r="M200" s="37"/>
      <c r="N200" s="37"/>
      <c r="O200" s="45">
        <v>2</v>
      </c>
      <c r="P200" s="45">
        <v>88</v>
      </c>
      <c r="Q200" s="45">
        <v>400</v>
      </c>
      <c r="R200" s="37"/>
      <c r="S200" s="37">
        <v>45</v>
      </c>
      <c r="T200" s="37">
        <v>180</v>
      </c>
      <c r="U200" s="45" t="s">
        <v>507</v>
      </c>
      <c r="V200" s="45" t="s">
        <v>42</v>
      </c>
      <c r="W200" s="58" t="s">
        <v>43</v>
      </c>
    </row>
    <row r="201" s="1" customFormat="1" ht="25" customHeight="1" spans="1:23">
      <c r="A201" s="36">
        <v>189</v>
      </c>
      <c r="B201" s="45" t="s">
        <v>537</v>
      </c>
      <c r="C201" s="61" t="s">
        <v>33</v>
      </c>
      <c r="D201" s="45" t="s">
        <v>37</v>
      </c>
      <c r="E201" s="45" t="s">
        <v>505</v>
      </c>
      <c r="F201" s="39">
        <v>44652</v>
      </c>
      <c r="G201" s="39">
        <v>44896</v>
      </c>
      <c r="H201" s="45" t="s">
        <v>39</v>
      </c>
      <c r="I201" s="45" t="s">
        <v>538</v>
      </c>
      <c r="J201" s="45">
        <v>40</v>
      </c>
      <c r="K201" s="79"/>
      <c r="L201" s="37">
        <v>40</v>
      </c>
      <c r="M201" s="37"/>
      <c r="N201" s="37"/>
      <c r="O201" s="45">
        <v>1</v>
      </c>
      <c r="P201" s="45">
        <v>202</v>
      </c>
      <c r="Q201" s="45">
        <v>780</v>
      </c>
      <c r="R201" s="37"/>
      <c r="S201" s="37">
        <v>75</v>
      </c>
      <c r="T201" s="37">
        <v>300</v>
      </c>
      <c r="U201" s="45" t="s">
        <v>507</v>
      </c>
      <c r="V201" s="45" t="s">
        <v>42</v>
      </c>
      <c r="W201" s="58" t="s">
        <v>43</v>
      </c>
    </row>
    <row r="202" s="1" customFormat="1" ht="25" customHeight="1" spans="1:23">
      <c r="A202" s="36">
        <v>190</v>
      </c>
      <c r="B202" s="45" t="s">
        <v>539</v>
      </c>
      <c r="C202" s="61" t="s">
        <v>33</v>
      </c>
      <c r="D202" s="45" t="s">
        <v>37</v>
      </c>
      <c r="E202" s="45" t="s">
        <v>505</v>
      </c>
      <c r="F202" s="39">
        <v>44652</v>
      </c>
      <c r="G202" s="39">
        <v>44896</v>
      </c>
      <c r="H202" s="45" t="s">
        <v>39</v>
      </c>
      <c r="I202" s="45" t="s">
        <v>540</v>
      </c>
      <c r="J202" s="45">
        <v>25</v>
      </c>
      <c r="K202" s="79"/>
      <c r="L202" s="37">
        <v>25</v>
      </c>
      <c r="M202" s="37"/>
      <c r="N202" s="37"/>
      <c r="O202" s="45">
        <v>2</v>
      </c>
      <c r="P202" s="45">
        <v>150</v>
      </c>
      <c r="Q202" s="45">
        <v>800</v>
      </c>
      <c r="R202" s="37"/>
      <c r="S202" s="37">
        <v>65</v>
      </c>
      <c r="T202" s="37">
        <v>220</v>
      </c>
      <c r="U202" s="45" t="s">
        <v>507</v>
      </c>
      <c r="V202" s="45" t="s">
        <v>42</v>
      </c>
      <c r="W202" s="58" t="s">
        <v>43</v>
      </c>
    </row>
    <row r="203" s="1" customFormat="1" ht="25" customHeight="1" spans="1:23">
      <c r="A203" s="36">
        <v>191</v>
      </c>
      <c r="B203" s="45" t="s">
        <v>523</v>
      </c>
      <c r="C203" s="61" t="s">
        <v>33</v>
      </c>
      <c r="D203" s="45" t="s">
        <v>37</v>
      </c>
      <c r="E203" s="45" t="s">
        <v>505</v>
      </c>
      <c r="F203" s="39">
        <v>44652</v>
      </c>
      <c r="G203" s="39">
        <v>44896</v>
      </c>
      <c r="H203" s="45" t="s">
        <v>39</v>
      </c>
      <c r="I203" s="45" t="s">
        <v>541</v>
      </c>
      <c r="J203" s="45">
        <v>70</v>
      </c>
      <c r="K203" s="79"/>
      <c r="L203" s="37">
        <v>70</v>
      </c>
      <c r="M203" s="37"/>
      <c r="N203" s="37"/>
      <c r="O203" s="45">
        <v>3</v>
      </c>
      <c r="P203" s="45">
        <v>240</v>
      </c>
      <c r="Q203" s="45">
        <v>870</v>
      </c>
      <c r="R203" s="37"/>
      <c r="S203" s="37">
        <v>75</v>
      </c>
      <c r="T203" s="37">
        <v>300</v>
      </c>
      <c r="U203" s="45" t="s">
        <v>507</v>
      </c>
      <c r="V203" s="45" t="s">
        <v>42</v>
      </c>
      <c r="W203" s="58" t="s">
        <v>43</v>
      </c>
    </row>
    <row r="204" s="11" customFormat="1" ht="24" spans="1:23">
      <c r="A204" s="36">
        <v>192</v>
      </c>
      <c r="B204" s="45" t="s">
        <v>542</v>
      </c>
      <c r="C204" s="61" t="s">
        <v>33</v>
      </c>
      <c r="D204" s="45" t="s">
        <v>37</v>
      </c>
      <c r="E204" s="45" t="s">
        <v>505</v>
      </c>
      <c r="F204" s="39">
        <v>44652</v>
      </c>
      <c r="G204" s="39">
        <v>44896</v>
      </c>
      <c r="H204" s="45" t="s">
        <v>39</v>
      </c>
      <c r="I204" s="45" t="s">
        <v>543</v>
      </c>
      <c r="J204" s="45">
        <v>160</v>
      </c>
      <c r="K204" s="80"/>
      <c r="L204" s="37">
        <v>160</v>
      </c>
      <c r="M204" s="37"/>
      <c r="N204" s="37"/>
      <c r="O204" s="45">
        <v>2</v>
      </c>
      <c r="P204" s="45">
        <v>120</v>
      </c>
      <c r="Q204" s="45">
        <v>800</v>
      </c>
      <c r="R204" s="37"/>
      <c r="S204" s="37">
        <v>60</v>
      </c>
      <c r="T204" s="37">
        <v>240</v>
      </c>
      <c r="U204" s="45" t="s">
        <v>507</v>
      </c>
      <c r="V204" s="45" t="s">
        <v>42</v>
      </c>
      <c r="W204" s="58" t="s">
        <v>43</v>
      </c>
    </row>
    <row r="205" s="11" customFormat="1" ht="24" spans="1:23">
      <c r="A205" s="36">
        <v>193</v>
      </c>
      <c r="B205" s="45" t="s">
        <v>544</v>
      </c>
      <c r="C205" s="61" t="s">
        <v>33</v>
      </c>
      <c r="D205" s="45" t="s">
        <v>37</v>
      </c>
      <c r="E205" s="45" t="s">
        <v>505</v>
      </c>
      <c r="F205" s="39">
        <v>44652</v>
      </c>
      <c r="G205" s="39">
        <v>44896</v>
      </c>
      <c r="H205" s="45" t="s">
        <v>39</v>
      </c>
      <c r="I205" s="45" t="s">
        <v>545</v>
      </c>
      <c r="J205" s="45">
        <v>100</v>
      </c>
      <c r="K205" s="80"/>
      <c r="L205" s="37">
        <v>100</v>
      </c>
      <c r="M205" s="37"/>
      <c r="N205" s="37"/>
      <c r="O205" s="45">
        <v>2</v>
      </c>
      <c r="P205" s="45">
        <v>150</v>
      </c>
      <c r="Q205" s="45">
        <v>800</v>
      </c>
      <c r="R205" s="37"/>
      <c r="S205" s="37">
        <v>80</v>
      </c>
      <c r="T205" s="37">
        <v>320</v>
      </c>
      <c r="U205" s="45" t="s">
        <v>507</v>
      </c>
      <c r="V205" s="45" t="s">
        <v>42</v>
      </c>
      <c r="W205" s="58" t="s">
        <v>43</v>
      </c>
    </row>
    <row r="206" s="11" customFormat="1" ht="24" spans="1:23">
      <c r="A206" s="36">
        <v>194</v>
      </c>
      <c r="B206" s="45" t="s">
        <v>546</v>
      </c>
      <c r="C206" s="61" t="s">
        <v>33</v>
      </c>
      <c r="D206" s="45" t="s">
        <v>37</v>
      </c>
      <c r="E206" s="45" t="s">
        <v>505</v>
      </c>
      <c r="F206" s="39">
        <v>44652</v>
      </c>
      <c r="G206" s="39">
        <v>44896</v>
      </c>
      <c r="H206" s="45" t="s">
        <v>39</v>
      </c>
      <c r="I206" s="45" t="s">
        <v>547</v>
      </c>
      <c r="J206" s="45">
        <v>20</v>
      </c>
      <c r="K206" s="80"/>
      <c r="L206" s="37">
        <v>20</v>
      </c>
      <c r="M206" s="37"/>
      <c r="N206" s="37"/>
      <c r="O206" s="45">
        <v>1</v>
      </c>
      <c r="P206" s="45">
        <v>300</v>
      </c>
      <c r="Q206" s="45">
        <v>1185</v>
      </c>
      <c r="R206" s="37"/>
      <c r="S206" s="37">
        <v>75</v>
      </c>
      <c r="T206" s="37">
        <v>320</v>
      </c>
      <c r="U206" s="45" t="s">
        <v>507</v>
      </c>
      <c r="V206" s="45" t="s">
        <v>42</v>
      </c>
      <c r="W206" s="58" t="s">
        <v>43</v>
      </c>
    </row>
    <row r="207" s="11" customFormat="1" ht="24" spans="1:23">
      <c r="A207" s="36">
        <v>195</v>
      </c>
      <c r="B207" s="45" t="s">
        <v>512</v>
      </c>
      <c r="C207" s="61" t="s">
        <v>33</v>
      </c>
      <c r="D207" s="45" t="s">
        <v>37</v>
      </c>
      <c r="E207" s="45" t="s">
        <v>505</v>
      </c>
      <c r="F207" s="39">
        <v>44652</v>
      </c>
      <c r="G207" s="39">
        <v>44896</v>
      </c>
      <c r="H207" s="45" t="s">
        <v>39</v>
      </c>
      <c r="I207" s="45" t="s">
        <v>548</v>
      </c>
      <c r="J207" s="45">
        <v>15</v>
      </c>
      <c r="K207" s="80"/>
      <c r="L207" s="37">
        <v>15</v>
      </c>
      <c r="M207" s="37"/>
      <c r="N207" s="37"/>
      <c r="O207" s="45">
        <v>1</v>
      </c>
      <c r="P207" s="45">
        <v>88</v>
      </c>
      <c r="Q207" s="45">
        <v>500</v>
      </c>
      <c r="R207" s="37"/>
      <c r="S207" s="37">
        <v>40</v>
      </c>
      <c r="T207" s="37">
        <v>160</v>
      </c>
      <c r="U207" s="45" t="s">
        <v>507</v>
      </c>
      <c r="V207" s="45" t="s">
        <v>42</v>
      </c>
      <c r="W207" s="58" t="s">
        <v>43</v>
      </c>
    </row>
    <row r="208" s="12" customFormat="1" ht="25" customHeight="1" spans="1:23">
      <c r="A208" s="36">
        <v>196</v>
      </c>
      <c r="B208" s="45" t="s">
        <v>549</v>
      </c>
      <c r="C208" s="61" t="s">
        <v>33</v>
      </c>
      <c r="D208" s="45" t="s">
        <v>37</v>
      </c>
      <c r="E208" s="45" t="s">
        <v>550</v>
      </c>
      <c r="F208" s="39">
        <v>44624</v>
      </c>
      <c r="G208" s="39">
        <v>44866</v>
      </c>
      <c r="H208" s="45" t="s">
        <v>39</v>
      </c>
      <c r="I208" s="81" t="s">
        <v>551</v>
      </c>
      <c r="J208" s="45">
        <v>50</v>
      </c>
      <c r="K208" s="64"/>
      <c r="L208" s="45">
        <v>50</v>
      </c>
      <c r="M208" s="37"/>
      <c r="N208" s="37"/>
      <c r="O208" s="45">
        <v>1</v>
      </c>
      <c r="P208" s="45">
        <v>302</v>
      </c>
      <c r="Q208" s="45">
        <v>910</v>
      </c>
      <c r="R208" s="37"/>
      <c r="S208" s="37">
        <v>48</v>
      </c>
      <c r="T208" s="37">
        <v>178</v>
      </c>
      <c r="U208" s="45" t="s">
        <v>552</v>
      </c>
      <c r="V208" s="38" t="s">
        <v>42</v>
      </c>
      <c r="W208" s="58" t="s">
        <v>43</v>
      </c>
    </row>
    <row r="209" s="12" customFormat="1" ht="25" customHeight="1" spans="1:23">
      <c r="A209" s="36">
        <v>197</v>
      </c>
      <c r="B209" s="45" t="s">
        <v>553</v>
      </c>
      <c r="C209" s="61" t="s">
        <v>33</v>
      </c>
      <c r="D209" s="45" t="s">
        <v>37</v>
      </c>
      <c r="E209" s="45" t="s">
        <v>550</v>
      </c>
      <c r="F209" s="39">
        <v>44625</v>
      </c>
      <c r="G209" s="39">
        <v>44900</v>
      </c>
      <c r="H209" s="45" t="s">
        <v>39</v>
      </c>
      <c r="I209" s="81" t="s">
        <v>554</v>
      </c>
      <c r="J209" s="45">
        <v>50</v>
      </c>
      <c r="K209" s="64"/>
      <c r="L209" s="45">
        <v>50</v>
      </c>
      <c r="M209" s="37"/>
      <c r="N209" s="37"/>
      <c r="O209" s="45">
        <v>1</v>
      </c>
      <c r="P209" s="45">
        <v>38</v>
      </c>
      <c r="Q209" s="45">
        <v>126</v>
      </c>
      <c r="R209" s="37"/>
      <c r="S209" s="37">
        <v>23</v>
      </c>
      <c r="T209" s="37">
        <v>79</v>
      </c>
      <c r="U209" s="45" t="s">
        <v>555</v>
      </c>
      <c r="V209" s="38" t="s">
        <v>42</v>
      </c>
      <c r="W209" s="58" t="s">
        <v>43</v>
      </c>
    </row>
    <row r="210" s="1" customFormat="1" ht="60" spans="1:23">
      <c r="A210" s="36">
        <v>198</v>
      </c>
      <c r="B210" s="61" t="s">
        <v>556</v>
      </c>
      <c r="C210" s="61" t="s">
        <v>30</v>
      </c>
      <c r="D210" s="61" t="s">
        <v>37</v>
      </c>
      <c r="E210" s="61" t="s">
        <v>557</v>
      </c>
      <c r="F210" s="39">
        <v>44566</v>
      </c>
      <c r="G210" s="39">
        <v>44900</v>
      </c>
      <c r="H210" s="37" t="s">
        <v>39</v>
      </c>
      <c r="I210" s="61" t="s">
        <v>558</v>
      </c>
      <c r="J210" s="61">
        <v>300</v>
      </c>
      <c r="K210" s="79"/>
      <c r="L210" s="38">
        <v>300</v>
      </c>
      <c r="M210" s="38"/>
      <c r="N210" s="38"/>
      <c r="O210" s="38">
        <v>1</v>
      </c>
      <c r="P210" s="61">
        <v>105</v>
      </c>
      <c r="Q210" s="61">
        <v>418</v>
      </c>
      <c r="R210" s="38">
        <v>1</v>
      </c>
      <c r="S210" s="37">
        <v>70</v>
      </c>
      <c r="T210" s="36">
        <v>210</v>
      </c>
      <c r="U210" s="37" t="s">
        <v>559</v>
      </c>
      <c r="V210" s="37" t="s">
        <v>42</v>
      </c>
      <c r="W210" s="58" t="s">
        <v>43</v>
      </c>
    </row>
    <row r="211" s="1" customFormat="1" ht="25" customHeight="1" spans="1:23">
      <c r="A211" s="36">
        <v>199</v>
      </c>
      <c r="B211" s="61" t="s">
        <v>560</v>
      </c>
      <c r="C211" s="61" t="s">
        <v>33</v>
      </c>
      <c r="D211" s="61" t="s">
        <v>37</v>
      </c>
      <c r="E211" s="61" t="s">
        <v>557</v>
      </c>
      <c r="F211" s="39">
        <v>44566</v>
      </c>
      <c r="G211" s="39">
        <v>44900</v>
      </c>
      <c r="H211" s="37" t="s">
        <v>39</v>
      </c>
      <c r="I211" s="61" t="s">
        <v>561</v>
      </c>
      <c r="J211" s="61">
        <v>38</v>
      </c>
      <c r="K211" s="79"/>
      <c r="L211" s="61">
        <v>38</v>
      </c>
      <c r="M211" s="38"/>
      <c r="N211" s="38"/>
      <c r="O211" s="38">
        <v>3</v>
      </c>
      <c r="P211" s="61">
        <v>421</v>
      </c>
      <c r="Q211" s="38">
        <v>1750</v>
      </c>
      <c r="R211" s="38">
        <v>3</v>
      </c>
      <c r="S211" s="37">
        <v>150</v>
      </c>
      <c r="T211" s="36">
        <v>470</v>
      </c>
      <c r="U211" s="37" t="s">
        <v>562</v>
      </c>
      <c r="V211" s="37" t="s">
        <v>42</v>
      </c>
      <c r="W211" s="58" t="s">
        <v>43</v>
      </c>
    </row>
    <row r="212" s="1" customFormat="1" ht="25" customHeight="1" spans="1:23">
      <c r="A212" s="36">
        <v>200</v>
      </c>
      <c r="B212" s="61" t="s">
        <v>563</v>
      </c>
      <c r="C212" s="61" t="s">
        <v>33</v>
      </c>
      <c r="D212" s="61" t="s">
        <v>37</v>
      </c>
      <c r="E212" s="61" t="s">
        <v>557</v>
      </c>
      <c r="F212" s="39">
        <v>44566</v>
      </c>
      <c r="G212" s="39">
        <v>44900</v>
      </c>
      <c r="H212" s="37" t="s">
        <v>39</v>
      </c>
      <c r="I212" s="61" t="s">
        <v>564</v>
      </c>
      <c r="J212" s="61">
        <v>120</v>
      </c>
      <c r="K212" s="79"/>
      <c r="L212" s="38">
        <v>120</v>
      </c>
      <c r="M212" s="38"/>
      <c r="N212" s="38"/>
      <c r="O212" s="38">
        <v>2</v>
      </c>
      <c r="P212" s="38">
        <v>87</v>
      </c>
      <c r="Q212" s="38">
        <v>347</v>
      </c>
      <c r="R212" s="38">
        <v>2</v>
      </c>
      <c r="S212" s="37">
        <v>35</v>
      </c>
      <c r="T212" s="36">
        <v>110</v>
      </c>
      <c r="U212" s="37" t="s">
        <v>565</v>
      </c>
      <c r="V212" s="37" t="s">
        <v>42</v>
      </c>
      <c r="W212" s="58" t="s">
        <v>43</v>
      </c>
    </row>
    <row r="213" s="1" customFormat="1" ht="25" customHeight="1" spans="1:23">
      <c r="A213" s="36">
        <v>201</v>
      </c>
      <c r="B213" s="45" t="s">
        <v>566</v>
      </c>
      <c r="C213" s="61" t="s">
        <v>33</v>
      </c>
      <c r="D213" s="45" t="s">
        <v>37</v>
      </c>
      <c r="E213" s="45" t="s">
        <v>567</v>
      </c>
      <c r="F213" s="39">
        <v>44593</v>
      </c>
      <c r="G213" s="39">
        <v>44896</v>
      </c>
      <c r="H213" s="45" t="s">
        <v>39</v>
      </c>
      <c r="I213" s="45" t="s">
        <v>568</v>
      </c>
      <c r="J213" s="45">
        <v>80</v>
      </c>
      <c r="K213" s="79"/>
      <c r="L213" s="37">
        <v>80</v>
      </c>
      <c r="M213" s="37"/>
      <c r="N213" s="37"/>
      <c r="O213" s="45">
        <v>1</v>
      </c>
      <c r="P213" s="45">
        <v>60</v>
      </c>
      <c r="Q213" s="45">
        <v>210</v>
      </c>
      <c r="R213" s="37">
        <v>1</v>
      </c>
      <c r="S213" s="37">
        <v>45</v>
      </c>
      <c r="T213" s="37">
        <v>146</v>
      </c>
      <c r="U213" s="45" t="s">
        <v>569</v>
      </c>
      <c r="V213" s="45" t="s">
        <v>42</v>
      </c>
      <c r="W213" s="58" t="s">
        <v>43</v>
      </c>
    </row>
    <row r="214" s="1" customFormat="1" ht="25" customHeight="1" spans="1:23">
      <c r="A214" s="36">
        <v>202</v>
      </c>
      <c r="B214" s="45" t="s">
        <v>566</v>
      </c>
      <c r="C214" s="61" t="s">
        <v>33</v>
      </c>
      <c r="D214" s="45" t="s">
        <v>37</v>
      </c>
      <c r="E214" s="45" t="s">
        <v>567</v>
      </c>
      <c r="F214" s="39">
        <v>44593</v>
      </c>
      <c r="G214" s="39">
        <v>44896</v>
      </c>
      <c r="H214" s="45" t="s">
        <v>39</v>
      </c>
      <c r="I214" s="45" t="s">
        <v>570</v>
      </c>
      <c r="J214" s="45">
        <v>140</v>
      </c>
      <c r="K214" s="79"/>
      <c r="L214" s="37">
        <v>140</v>
      </c>
      <c r="M214" s="37"/>
      <c r="N214" s="37"/>
      <c r="O214" s="45">
        <v>1</v>
      </c>
      <c r="P214" s="45">
        <v>60</v>
      </c>
      <c r="Q214" s="45">
        <v>220</v>
      </c>
      <c r="R214" s="37">
        <v>1</v>
      </c>
      <c r="S214" s="37">
        <v>38</v>
      </c>
      <c r="T214" s="37">
        <v>135</v>
      </c>
      <c r="U214" s="45" t="s">
        <v>569</v>
      </c>
      <c r="V214" s="45" t="s">
        <v>42</v>
      </c>
      <c r="W214" s="58" t="s">
        <v>43</v>
      </c>
    </row>
    <row r="215" s="1" customFormat="1" ht="25" customHeight="1" spans="1:23">
      <c r="A215" s="36">
        <v>203</v>
      </c>
      <c r="B215" s="45" t="s">
        <v>566</v>
      </c>
      <c r="C215" s="61" t="s">
        <v>33</v>
      </c>
      <c r="D215" s="45" t="s">
        <v>37</v>
      </c>
      <c r="E215" s="45" t="s">
        <v>567</v>
      </c>
      <c r="F215" s="39">
        <v>44593</v>
      </c>
      <c r="G215" s="39">
        <v>44896</v>
      </c>
      <c r="H215" s="45" t="s">
        <v>39</v>
      </c>
      <c r="I215" s="45" t="s">
        <v>571</v>
      </c>
      <c r="J215" s="45">
        <v>170</v>
      </c>
      <c r="K215" s="79"/>
      <c r="L215" s="37">
        <v>170</v>
      </c>
      <c r="M215" s="37"/>
      <c r="N215" s="37"/>
      <c r="O215" s="45">
        <v>1</v>
      </c>
      <c r="P215" s="45">
        <v>80</v>
      </c>
      <c r="Q215" s="45">
        <v>260</v>
      </c>
      <c r="R215" s="37">
        <v>1</v>
      </c>
      <c r="S215" s="37">
        <v>65</v>
      </c>
      <c r="T215" s="37">
        <v>216</v>
      </c>
      <c r="U215" s="45" t="s">
        <v>569</v>
      </c>
      <c r="V215" s="45" t="s">
        <v>42</v>
      </c>
      <c r="W215" s="58" t="s">
        <v>43</v>
      </c>
    </row>
    <row r="216" s="1" customFormat="1" ht="25" customHeight="1" spans="1:23">
      <c r="A216" s="36">
        <v>204</v>
      </c>
      <c r="B216" s="45" t="s">
        <v>566</v>
      </c>
      <c r="C216" s="61" t="s">
        <v>33</v>
      </c>
      <c r="D216" s="45" t="s">
        <v>37</v>
      </c>
      <c r="E216" s="45" t="s">
        <v>567</v>
      </c>
      <c r="F216" s="39">
        <v>44593</v>
      </c>
      <c r="G216" s="39">
        <v>44896</v>
      </c>
      <c r="H216" s="45" t="s">
        <v>39</v>
      </c>
      <c r="I216" s="45" t="s">
        <v>572</v>
      </c>
      <c r="J216" s="45">
        <v>160</v>
      </c>
      <c r="K216" s="79"/>
      <c r="L216" s="37">
        <v>160</v>
      </c>
      <c r="M216" s="37"/>
      <c r="N216" s="37"/>
      <c r="O216" s="45">
        <v>1</v>
      </c>
      <c r="P216" s="45">
        <v>80</v>
      </c>
      <c r="Q216" s="45">
        <v>260</v>
      </c>
      <c r="R216" s="37">
        <v>1</v>
      </c>
      <c r="S216" s="37">
        <v>32</v>
      </c>
      <c r="T216" s="37">
        <v>128</v>
      </c>
      <c r="U216" s="45" t="s">
        <v>569</v>
      </c>
      <c r="V216" s="45" t="s">
        <v>42</v>
      </c>
      <c r="W216" s="58" t="s">
        <v>43</v>
      </c>
    </row>
    <row r="217" ht="24" spans="1:23">
      <c r="A217" s="36">
        <v>205</v>
      </c>
      <c r="B217" s="37" t="s">
        <v>573</v>
      </c>
      <c r="C217" s="61" t="s">
        <v>33</v>
      </c>
      <c r="D217" s="37" t="s">
        <v>37</v>
      </c>
      <c r="E217" s="37" t="s">
        <v>107</v>
      </c>
      <c r="F217" s="39">
        <v>44621</v>
      </c>
      <c r="G217" s="40">
        <v>44896</v>
      </c>
      <c r="H217" s="40" t="s">
        <v>39</v>
      </c>
      <c r="I217" s="49" t="s">
        <v>574</v>
      </c>
      <c r="J217" s="36">
        <v>30</v>
      </c>
      <c r="K217" s="36"/>
      <c r="L217" s="36">
        <v>30</v>
      </c>
      <c r="M217" s="36"/>
      <c r="N217" s="36"/>
      <c r="O217" s="36">
        <v>1</v>
      </c>
      <c r="P217" s="36"/>
      <c r="Q217" s="36"/>
      <c r="R217" s="36"/>
      <c r="S217" s="37">
        <v>13</v>
      </c>
      <c r="T217" s="37">
        <v>46</v>
      </c>
      <c r="U217" s="37" t="s">
        <v>575</v>
      </c>
      <c r="V217" s="59" t="s">
        <v>42</v>
      </c>
      <c r="W217" s="45" t="s">
        <v>576</v>
      </c>
    </row>
    <row r="218" s="13" customFormat="1" ht="24" spans="1:16362">
      <c r="A218" s="36">
        <v>206</v>
      </c>
      <c r="B218" s="66" t="s">
        <v>577</v>
      </c>
      <c r="C218" s="61" t="s">
        <v>33</v>
      </c>
      <c r="D218" s="45" t="s">
        <v>37</v>
      </c>
      <c r="E218" s="37" t="s">
        <v>578</v>
      </c>
      <c r="F218" s="39">
        <v>44621</v>
      </c>
      <c r="G218" s="40">
        <v>44896</v>
      </c>
      <c r="H218" s="45" t="s">
        <v>39</v>
      </c>
      <c r="I218" s="45" t="s">
        <v>579</v>
      </c>
      <c r="J218" s="45">
        <v>5</v>
      </c>
      <c r="K218" s="45"/>
      <c r="L218" s="37">
        <v>5</v>
      </c>
      <c r="M218" s="37"/>
      <c r="N218" s="37"/>
      <c r="O218" s="45">
        <v>1</v>
      </c>
      <c r="P218" s="45"/>
      <c r="Q218" s="45"/>
      <c r="R218" s="88">
        <v>1</v>
      </c>
      <c r="S218" s="49">
        <v>45</v>
      </c>
      <c r="T218" s="49">
        <v>192</v>
      </c>
      <c r="U218" s="45" t="s">
        <v>580</v>
      </c>
      <c r="V218" s="45" t="s">
        <v>42</v>
      </c>
      <c r="W218" s="45" t="s">
        <v>576</v>
      </c>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c r="AML218" s="1"/>
      <c r="AMM218" s="1"/>
      <c r="AMN218" s="1"/>
      <c r="AMO218" s="1"/>
      <c r="AMP218" s="1"/>
      <c r="AMQ218" s="1"/>
      <c r="AMR218" s="1"/>
      <c r="AMS218" s="1"/>
      <c r="AMT218" s="1"/>
      <c r="AMU218" s="1"/>
      <c r="AMV218" s="1"/>
      <c r="AMW218" s="1"/>
      <c r="AMX218" s="1"/>
      <c r="AMY218" s="1"/>
      <c r="AMZ218" s="1"/>
      <c r="ANA218" s="1"/>
      <c r="ANB218" s="1"/>
      <c r="ANC218" s="1"/>
      <c r="AND218" s="1"/>
      <c r="ANE218" s="1"/>
      <c r="ANF218" s="1"/>
      <c r="ANG218" s="1"/>
      <c r="ANH218" s="1"/>
      <c r="ANI218" s="1"/>
      <c r="ANJ218" s="1"/>
      <c r="ANK218" s="1"/>
      <c r="ANL218" s="1"/>
      <c r="ANM218" s="1"/>
      <c r="ANN218" s="1"/>
      <c r="ANO218" s="1"/>
      <c r="ANP218" s="1"/>
      <c r="ANQ218" s="1"/>
      <c r="ANR218" s="1"/>
      <c r="ANS218" s="1"/>
      <c r="ANT218" s="1"/>
      <c r="ANU218" s="1"/>
      <c r="ANV218" s="1"/>
      <c r="ANW218" s="1"/>
      <c r="ANX218" s="1"/>
      <c r="ANY218" s="1"/>
      <c r="ANZ218" s="1"/>
      <c r="AOA218" s="1"/>
      <c r="AOB218" s="1"/>
      <c r="AOC218" s="1"/>
      <c r="AOD218" s="1"/>
      <c r="AOE218" s="1"/>
      <c r="AOF218" s="1"/>
      <c r="AOG218" s="1"/>
      <c r="AOH218" s="1"/>
      <c r="AOI218" s="1"/>
      <c r="AOJ218" s="1"/>
      <c r="AOK218" s="1"/>
      <c r="AOL218" s="1"/>
      <c r="AOM218" s="1"/>
      <c r="AON218" s="1"/>
      <c r="AOO218" s="1"/>
      <c r="AOP218" s="1"/>
      <c r="AOQ218" s="1"/>
      <c r="AOR218" s="1"/>
      <c r="AOS218" s="1"/>
      <c r="AOT218" s="1"/>
      <c r="AOU218" s="1"/>
      <c r="AOV218" s="1"/>
      <c r="AOW218" s="1"/>
      <c r="AOX218" s="1"/>
      <c r="AOY218" s="1"/>
      <c r="AOZ218" s="1"/>
      <c r="APA218" s="1"/>
      <c r="APB218" s="1"/>
      <c r="APC218" s="1"/>
      <c r="APD218" s="1"/>
      <c r="APE218" s="1"/>
      <c r="APF218" s="1"/>
      <c r="APG218" s="1"/>
      <c r="APH218" s="1"/>
      <c r="API218" s="1"/>
      <c r="APJ218" s="1"/>
      <c r="APK218" s="1"/>
      <c r="APL218" s="1"/>
      <c r="APM218" s="1"/>
      <c r="APN218" s="1"/>
      <c r="APO218" s="1"/>
      <c r="APP218" s="1"/>
      <c r="APQ218" s="1"/>
      <c r="APR218" s="1"/>
      <c r="APS218" s="1"/>
      <c r="APT218" s="1"/>
      <c r="APU218" s="1"/>
      <c r="APV218" s="1"/>
      <c r="APW218" s="1"/>
      <c r="APX218" s="1"/>
      <c r="APY218" s="1"/>
      <c r="APZ218" s="1"/>
      <c r="AQA218" s="1"/>
      <c r="AQB218" s="1"/>
      <c r="AQC218" s="1"/>
      <c r="AQD218" s="1"/>
      <c r="AQE218" s="1"/>
      <c r="AQF218" s="1"/>
      <c r="AQG218" s="1"/>
      <c r="AQH218" s="1"/>
      <c r="AQI218" s="1"/>
      <c r="AQJ218" s="1"/>
      <c r="AQK218" s="1"/>
      <c r="AQL218" s="1"/>
      <c r="AQM218" s="1"/>
      <c r="AQN218" s="1"/>
      <c r="AQO218" s="1"/>
      <c r="AQP218" s="1"/>
      <c r="AQQ218" s="1"/>
      <c r="AQR218" s="1"/>
      <c r="AQS218" s="1"/>
      <c r="AQT218" s="1"/>
      <c r="AQU218" s="1"/>
      <c r="AQV218" s="1"/>
      <c r="AQW218" s="1"/>
      <c r="AQX218" s="1"/>
      <c r="AQY218" s="1"/>
      <c r="AQZ218" s="1"/>
      <c r="ARA218" s="1"/>
      <c r="ARB218" s="1"/>
      <c r="ARC218" s="1"/>
      <c r="ARD218" s="1"/>
      <c r="ARE218" s="1"/>
      <c r="ARF218" s="1"/>
      <c r="ARG218" s="1"/>
      <c r="ARH218" s="1"/>
      <c r="ARI218" s="1"/>
      <c r="ARJ218" s="1"/>
      <c r="ARK218" s="1"/>
      <c r="ARL218" s="1"/>
      <c r="ARM218" s="1"/>
      <c r="ARN218" s="1"/>
      <c r="ARO218" s="1"/>
      <c r="ARP218" s="1"/>
      <c r="ARQ218" s="1"/>
      <c r="ARR218" s="1"/>
      <c r="ARS218" s="1"/>
      <c r="ART218" s="1"/>
      <c r="ARU218" s="1"/>
      <c r="ARV218" s="1"/>
      <c r="ARW218" s="1"/>
      <c r="ARX218" s="1"/>
      <c r="ARY218" s="1"/>
      <c r="ARZ218" s="1"/>
      <c r="ASA218" s="1"/>
      <c r="ASB218" s="1"/>
      <c r="ASC218" s="1"/>
      <c r="ASD218" s="1"/>
      <c r="ASE218" s="1"/>
      <c r="ASF218" s="1"/>
      <c r="ASG218" s="1"/>
      <c r="ASH218" s="1"/>
      <c r="ASI218" s="1"/>
      <c r="ASJ218" s="1"/>
      <c r="ASK218" s="1"/>
      <c r="ASL218" s="1"/>
      <c r="ASM218" s="1"/>
      <c r="ASN218" s="1"/>
      <c r="ASO218" s="1"/>
      <c r="ASP218" s="1"/>
      <c r="ASQ218" s="1"/>
      <c r="ASR218" s="1"/>
      <c r="ASS218" s="1"/>
      <c r="AST218" s="1"/>
      <c r="ASU218" s="1"/>
      <c r="ASV218" s="1"/>
      <c r="ASW218" s="1"/>
      <c r="ASX218" s="1"/>
      <c r="ASY218" s="1"/>
      <c r="ASZ218" s="1"/>
      <c r="ATA218" s="1"/>
      <c r="ATB218" s="1"/>
      <c r="ATC218" s="1"/>
      <c r="ATD218" s="1"/>
      <c r="ATE218" s="1"/>
      <c r="ATF218" s="1"/>
      <c r="ATG218" s="1"/>
      <c r="ATH218" s="1"/>
      <c r="ATI218" s="1"/>
      <c r="ATJ218" s="1"/>
      <c r="ATK218" s="1"/>
      <c r="ATL218" s="1"/>
      <c r="ATM218" s="1"/>
      <c r="ATN218" s="1"/>
      <c r="ATO218" s="1"/>
      <c r="ATP218" s="1"/>
      <c r="ATQ218" s="1"/>
      <c r="ATR218" s="1"/>
      <c r="ATS218" s="1"/>
      <c r="ATT218" s="1"/>
      <c r="ATU218" s="1"/>
      <c r="ATV218" s="1"/>
      <c r="ATW218" s="1"/>
      <c r="ATX218" s="1"/>
      <c r="ATY218" s="1"/>
      <c r="ATZ218" s="1"/>
      <c r="AUA218" s="1"/>
      <c r="AUB218" s="1"/>
      <c r="AUC218" s="1"/>
      <c r="AUD218" s="1"/>
      <c r="AUE218" s="1"/>
      <c r="AUF218" s="1"/>
      <c r="AUG218" s="1"/>
      <c r="AUH218" s="1"/>
      <c r="AUI218" s="1"/>
      <c r="AUJ218" s="1"/>
      <c r="AUK218" s="1"/>
      <c r="AUL218" s="1"/>
      <c r="AUM218" s="1"/>
      <c r="AUN218" s="1"/>
      <c r="AUO218" s="1"/>
      <c r="AUP218" s="1"/>
      <c r="AUQ218" s="1"/>
      <c r="AUR218" s="1"/>
      <c r="AUS218" s="1"/>
      <c r="AUT218" s="1"/>
      <c r="AUU218" s="1"/>
      <c r="AUV218" s="1"/>
      <c r="AUW218" s="1"/>
      <c r="AUX218" s="1"/>
      <c r="AUY218" s="1"/>
      <c r="AUZ218" s="1"/>
      <c r="AVA218" s="1"/>
      <c r="AVB218" s="1"/>
      <c r="AVC218" s="1"/>
      <c r="AVD218" s="1"/>
      <c r="AVE218" s="1"/>
      <c r="AVF218" s="1"/>
      <c r="AVG218" s="1"/>
      <c r="AVH218" s="1"/>
      <c r="AVI218" s="1"/>
      <c r="AVJ218" s="1"/>
      <c r="AVK218" s="1"/>
      <c r="AVL218" s="1"/>
      <c r="AVM218" s="1"/>
      <c r="AVN218" s="1"/>
      <c r="AVO218" s="1"/>
      <c r="AVP218" s="1"/>
      <c r="AVQ218" s="1"/>
      <c r="AVR218" s="1"/>
      <c r="AVS218" s="1"/>
      <c r="AVT218" s="1"/>
      <c r="AVU218" s="1"/>
      <c r="AVV218" s="1"/>
      <c r="AVW218" s="1"/>
      <c r="AVX218" s="1"/>
      <c r="AVY218" s="1"/>
      <c r="AVZ218" s="1"/>
      <c r="AWA218" s="1"/>
      <c r="AWB218" s="1"/>
      <c r="AWC218" s="1"/>
      <c r="AWD218" s="1"/>
      <c r="AWE218" s="1"/>
      <c r="AWF218" s="1"/>
      <c r="AWG218" s="1"/>
      <c r="AWH218" s="1"/>
      <c r="AWI218" s="1"/>
      <c r="AWJ218" s="1"/>
      <c r="AWK218" s="1"/>
      <c r="AWL218" s="1"/>
      <c r="AWM218" s="1"/>
      <c r="AWN218" s="1"/>
      <c r="AWO218" s="1"/>
      <c r="AWP218" s="1"/>
      <c r="AWQ218" s="1"/>
      <c r="AWR218" s="1"/>
      <c r="AWS218" s="1"/>
      <c r="AWT218" s="1"/>
      <c r="AWU218" s="1"/>
      <c r="AWV218" s="1"/>
      <c r="AWW218" s="1"/>
      <c r="AWX218" s="1"/>
      <c r="AWY218" s="1"/>
      <c r="AWZ218" s="1"/>
      <c r="AXA218" s="1"/>
      <c r="AXB218" s="1"/>
      <c r="AXC218" s="1"/>
      <c r="AXD218" s="1"/>
      <c r="AXE218" s="1"/>
      <c r="AXF218" s="1"/>
      <c r="AXG218" s="1"/>
      <c r="AXH218" s="1"/>
      <c r="AXI218" s="1"/>
      <c r="AXJ218" s="1"/>
      <c r="AXK218" s="1"/>
      <c r="AXL218" s="1"/>
      <c r="AXM218" s="1"/>
      <c r="AXN218" s="1"/>
      <c r="AXO218" s="1"/>
      <c r="AXP218" s="1"/>
      <c r="AXQ218" s="1"/>
      <c r="AXR218" s="1"/>
      <c r="AXS218" s="1"/>
      <c r="AXT218" s="1"/>
      <c r="AXU218" s="1"/>
      <c r="AXV218" s="1"/>
      <c r="AXW218" s="1"/>
      <c r="AXX218" s="1"/>
      <c r="AXY218" s="1"/>
      <c r="AXZ218" s="1"/>
      <c r="AYA218" s="1"/>
      <c r="AYB218" s="1"/>
      <c r="AYC218" s="1"/>
      <c r="AYD218" s="1"/>
      <c r="AYE218" s="1"/>
      <c r="AYF218" s="1"/>
      <c r="AYG218" s="1"/>
      <c r="AYH218" s="1"/>
      <c r="AYI218" s="1"/>
      <c r="AYJ218" s="1"/>
      <c r="AYK218" s="1"/>
      <c r="AYL218" s="1"/>
      <c r="AYM218" s="1"/>
      <c r="AYN218" s="1"/>
      <c r="AYO218" s="1"/>
      <c r="AYP218" s="1"/>
      <c r="AYQ218" s="1"/>
      <c r="AYR218" s="1"/>
      <c r="AYS218" s="1"/>
      <c r="AYT218" s="1"/>
      <c r="AYU218" s="1"/>
      <c r="AYV218" s="1"/>
      <c r="AYW218" s="1"/>
      <c r="AYX218" s="1"/>
      <c r="AYY218" s="1"/>
      <c r="AYZ218" s="1"/>
      <c r="AZA218" s="1"/>
      <c r="AZB218" s="1"/>
      <c r="AZC218" s="1"/>
      <c r="AZD218" s="1"/>
      <c r="AZE218" s="1"/>
      <c r="AZF218" s="1"/>
      <c r="AZG218" s="1"/>
      <c r="AZH218" s="1"/>
      <c r="AZI218" s="1"/>
      <c r="AZJ218" s="1"/>
      <c r="AZK218" s="1"/>
      <c r="AZL218" s="1"/>
      <c r="AZM218" s="1"/>
      <c r="AZN218" s="1"/>
      <c r="AZO218" s="1"/>
      <c r="AZP218" s="1"/>
      <c r="AZQ218" s="1"/>
      <c r="AZR218" s="1"/>
      <c r="AZS218" s="1"/>
      <c r="AZT218" s="1"/>
      <c r="AZU218" s="1"/>
      <c r="AZV218" s="1"/>
      <c r="AZW218" s="1"/>
      <c r="AZX218" s="1"/>
      <c r="AZY218" s="1"/>
      <c r="AZZ218" s="1"/>
      <c r="BAA218" s="1"/>
      <c r="BAB218" s="1"/>
      <c r="BAC218" s="1"/>
      <c r="BAD218" s="1"/>
      <c r="BAE218" s="1"/>
      <c r="BAF218" s="1"/>
      <c r="BAG218" s="1"/>
      <c r="BAH218" s="1"/>
      <c r="BAI218" s="1"/>
      <c r="BAJ218" s="1"/>
      <c r="BAK218" s="1"/>
      <c r="BAL218" s="1"/>
      <c r="BAM218" s="1"/>
      <c r="BAN218" s="1"/>
      <c r="BAO218" s="1"/>
      <c r="BAP218" s="1"/>
      <c r="BAQ218" s="1"/>
      <c r="BAR218" s="1"/>
      <c r="BAS218" s="1"/>
      <c r="BAT218" s="1"/>
      <c r="BAU218" s="1"/>
      <c r="BAV218" s="1"/>
      <c r="BAW218" s="1"/>
      <c r="BAX218" s="1"/>
      <c r="BAY218" s="1"/>
      <c r="BAZ218" s="1"/>
      <c r="BBA218" s="1"/>
      <c r="BBB218" s="1"/>
      <c r="BBC218" s="1"/>
      <c r="BBD218" s="1"/>
      <c r="BBE218" s="1"/>
      <c r="BBF218" s="1"/>
      <c r="BBG218" s="1"/>
      <c r="BBH218" s="1"/>
      <c r="BBI218" s="1"/>
      <c r="BBJ218" s="1"/>
      <c r="BBK218" s="1"/>
      <c r="BBL218" s="1"/>
      <c r="BBM218" s="1"/>
      <c r="BBN218" s="1"/>
      <c r="BBO218" s="1"/>
      <c r="BBP218" s="1"/>
      <c r="BBQ218" s="1"/>
      <c r="BBR218" s="1"/>
      <c r="BBS218" s="1"/>
      <c r="BBT218" s="1"/>
      <c r="BBU218" s="1"/>
      <c r="BBV218" s="1"/>
      <c r="BBW218" s="1"/>
      <c r="BBX218" s="1"/>
      <c r="BBY218" s="1"/>
      <c r="BBZ218" s="1"/>
      <c r="BCA218" s="1"/>
      <c r="BCB218" s="1"/>
      <c r="BCC218" s="1"/>
      <c r="BCD218" s="1"/>
      <c r="BCE218" s="1"/>
      <c r="BCF218" s="1"/>
      <c r="BCG218" s="1"/>
      <c r="BCH218" s="1"/>
      <c r="BCI218" s="1"/>
      <c r="BCJ218" s="1"/>
      <c r="BCK218" s="1"/>
      <c r="BCL218" s="1"/>
      <c r="BCM218" s="1"/>
      <c r="BCN218" s="1"/>
      <c r="BCO218" s="1"/>
      <c r="BCP218" s="1"/>
      <c r="BCQ218" s="1"/>
      <c r="BCR218" s="1"/>
      <c r="BCS218" s="1"/>
      <c r="BCT218" s="1"/>
      <c r="BCU218" s="1"/>
      <c r="BCV218" s="1"/>
      <c r="BCW218" s="1"/>
      <c r="BCX218" s="1"/>
      <c r="BCY218" s="1"/>
      <c r="BCZ218" s="1"/>
      <c r="BDA218" s="1"/>
      <c r="BDB218" s="1"/>
      <c r="BDC218" s="1"/>
      <c r="BDD218" s="1"/>
      <c r="BDE218" s="1"/>
      <c r="BDF218" s="1"/>
      <c r="BDG218" s="1"/>
      <c r="BDH218" s="1"/>
      <c r="BDI218" s="1"/>
      <c r="BDJ218" s="1"/>
      <c r="BDK218" s="1"/>
      <c r="BDL218" s="1"/>
      <c r="BDM218" s="1"/>
      <c r="BDN218" s="1"/>
      <c r="BDO218" s="1"/>
      <c r="BDP218" s="1"/>
      <c r="BDQ218" s="1"/>
      <c r="BDR218" s="1"/>
      <c r="BDS218" s="1"/>
      <c r="BDT218" s="1"/>
      <c r="BDU218" s="1"/>
      <c r="BDV218" s="1"/>
      <c r="BDW218" s="1"/>
      <c r="BDX218" s="1"/>
      <c r="BDY218" s="1"/>
      <c r="BDZ218" s="1"/>
      <c r="BEA218" s="1"/>
      <c r="BEB218" s="1"/>
      <c r="BEC218" s="1"/>
      <c r="BED218" s="1"/>
      <c r="BEE218" s="1"/>
      <c r="BEF218" s="1"/>
      <c r="BEG218" s="1"/>
      <c r="BEH218" s="1"/>
      <c r="BEI218" s="1"/>
      <c r="BEJ218" s="1"/>
      <c r="BEK218" s="1"/>
      <c r="BEL218" s="1"/>
      <c r="BEM218" s="1"/>
      <c r="BEN218" s="1"/>
      <c r="BEO218" s="1"/>
      <c r="BEP218" s="1"/>
      <c r="BEQ218" s="1"/>
      <c r="BER218" s="1"/>
      <c r="BES218" s="1"/>
      <c r="BET218" s="1"/>
      <c r="BEU218" s="1"/>
      <c r="BEV218" s="1"/>
      <c r="BEW218" s="1"/>
      <c r="BEX218" s="1"/>
      <c r="BEY218" s="1"/>
      <c r="BEZ218" s="1"/>
      <c r="BFA218" s="1"/>
      <c r="BFB218" s="1"/>
      <c r="BFC218" s="1"/>
      <c r="BFD218" s="1"/>
      <c r="BFE218" s="1"/>
      <c r="BFF218" s="1"/>
      <c r="BFG218" s="1"/>
      <c r="BFH218" s="1"/>
      <c r="BFI218" s="1"/>
      <c r="BFJ218" s="1"/>
      <c r="BFK218" s="1"/>
      <c r="BFL218" s="1"/>
      <c r="BFM218" s="1"/>
      <c r="BFN218" s="1"/>
      <c r="BFO218" s="1"/>
      <c r="BFP218" s="1"/>
      <c r="BFQ218" s="1"/>
      <c r="BFR218" s="1"/>
      <c r="BFS218" s="1"/>
      <c r="BFT218" s="1"/>
      <c r="BFU218" s="1"/>
      <c r="BFV218" s="1"/>
      <c r="BFW218" s="1"/>
      <c r="BFX218" s="1"/>
      <c r="BFY218" s="1"/>
      <c r="BFZ218" s="1"/>
      <c r="BGA218" s="1"/>
      <c r="BGB218" s="1"/>
      <c r="BGC218" s="1"/>
      <c r="BGD218" s="1"/>
      <c r="BGE218" s="1"/>
      <c r="BGF218" s="1"/>
      <c r="BGG218" s="1"/>
      <c r="BGH218" s="1"/>
      <c r="BGI218" s="1"/>
      <c r="BGJ218" s="1"/>
      <c r="BGK218" s="1"/>
      <c r="BGL218" s="1"/>
      <c r="BGM218" s="1"/>
      <c r="BGN218" s="1"/>
      <c r="BGO218" s="1"/>
      <c r="BGP218" s="1"/>
      <c r="BGQ218" s="1"/>
      <c r="BGR218" s="1"/>
      <c r="BGS218" s="1"/>
      <c r="BGT218" s="1"/>
      <c r="BGU218" s="1"/>
      <c r="BGV218" s="1"/>
      <c r="BGW218" s="1"/>
      <c r="BGX218" s="1"/>
      <c r="BGY218" s="1"/>
      <c r="BGZ218" s="1"/>
      <c r="BHA218" s="1"/>
      <c r="BHB218" s="1"/>
      <c r="BHC218" s="1"/>
      <c r="BHD218" s="1"/>
      <c r="BHE218" s="1"/>
      <c r="BHF218" s="1"/>
      <c r="BHG218" s="1"/>
      <c r="BHH218" s="1"/>
      <c r="BHI218" s="1"/>
      <c r="BHJ218" s="1"/>
      <c r="BHK218" s="1"/>
      <c r="BHL218" s="1"/>
      <c r="BHM218" s="1"/>
      <c r="BHN218" s="1"/>
      <c r="BHO218" s="1"/>
      <c r="BHP218" s="1"/>
      <c r="BHQ218" s="1"/>
      <c r="BHR218" s="1"/>
      <c r="BHS218" s="1"/>
      <c r="BHT218" s="1"/>
      <c r="BHU218" s="1"/>
      <c r="BHV218" s="1"/>
      <c r="BHW218" s="1"/>
      <c r="BHX218" s="1"/>
      <c r="BHY218" s="1"/>
      <c r="BHZ218" s="1"/>
      <c r="BIA218" s="1"/>
      <c r="BIB218" s="1"/>
      <c r="BIC218" s="1"/>
      <c r="BID218" s="1"/>
      <c r="BIE218" s="1"/>
      <c r="BIF218" s="1"/>
      <c r="BIG218" s="1"/>
      <c r="BIH218" s="1"/>
      <c r="BII218" s="1"/>
      <c r="BIJ218" s="1"/>
      <c r="BIK218" s="1"/>
      <c r="BIL218" s="1"/>
      <c r="BIM218" s="1"/>
      <c r="BIN218" s="1"/>
      <c r="BIO218" s="1"/>
      <c r="BIP218" s="1"/>
      <c r="BIQ218" s="1"/>
      <c r="BIR218" s="1"/>
      <c r="BIS218" s="1"/>
      <c r="BIT218" s="1"/>
      <c r="BIU218" s="1"/>
      <c r="BIV218" s="1"/>
      <c r="BIW218" s="1"/>
      <c r="BIX218" s="1"/>
      <c r="BIY218" s="1"/>
      <c r="BIZ218" s="1"/>
      <c r="BJA218" s="1"/>
      <c r="BJB218" s="1"/>
      <c r="BJC218" s="1"/>
      <c r="BJD218" s="1"/>
      <c r="BJE218" s="1"/>
      <c r="BJF218" s="1"/>
      <c r="BJG218" s="1"/>
      <c r="BJH218" s="1"/>
      <c r="BJI218" s="1"/>
      <c r="BJJ218" s="1"/>
      <c r="BJK218" s="1"/>
      <c r="BJL218" s="1"/>
      <c r="BJM218" s="1"/>
      <c r="BJN218" s="1"/>
      <c r="BJO218" s="1"/>
      <c r="BJP218" s="1"/>
      <c r="BJQ218" s="1"/>
      <c r="BJR218" s="1"/>
      <c r="BJS218" s="1"/>
      <c r="BJT218" s="1"/>
      <c r="BJU218" s="1"/>
      <c r="BJV218" s="1"/>
      <c r="BJW218" s="1"/>
      <c r="BJX218" s="1"/>
      <c r="BJY218" s="1"/>
      <c r="BJZ218" s="1"/>
      <c r="BKA218" s="1"/>
      <c r="BKB218" s="1"/>
      <c r="BKC218" s="1"/>
      <c r="BKD218" s="1"/>
      <c r="BKE218" s="1"/>
      <c r="BKF218" s="1"/>
      <c r="BKG218" s="1"/>
      <c r="BKH218" s="1"/>
      <c r="BKI218" s="1"/>
      <c r="BKJ218" s="1"/>
      <c r="BKK218" s="1"/>
      <c r="BKL218" s="1"/>
      <c r="BKM218" s="1"/>
      <c r="BKN218" s="1"/>
      <c r="BKO218" s="1"/>
      <c r="BKP218" s="1"/>
      <c r="BKQ218" s="1"/>
      <c r="BKR218" s="1"/>
      <c r="BKS218" s="1"/>
      <c r="BKT218" s="1"/>
      <c r="BKU218" s="1"/>
      <c r="BKV218" s="1"/>
      <c r="BKW218" s="1"/>
      <c r="BKX218" s="1"/>
      <c r="BKY218" s="1"/>
      <c r="BKZ218" s="1"/>
      <c r="BLA218" s="1"/>
      <c r="BLB218" s="1"/>
      <c r="BLC218" s="1"/>
      <c r="BLD218" s="1"/>
      <c r="BLE218" s="1"/>
      <c r="BLF218" s="1"/>
      <c r="BLG218" s="1"/>
      <c r="BLH218" s="1"/>
      <c r="BLI218" s="1"/>
      <c r="BLJ218" s="1"/>
      <c r="BLK218" s="1"/>
      <c r="BLL218" s="1"/>
      <c r="BLM218" s="1"/>
      <c r="BLN218" s="1"/>
      <c r="BLO218" s="1"/>
      <c r="BLP218" s="1"/>
      <c r="BLQ218" s="1"/>
      <c r="BLR218" s="1"/>
      <c r="BLS218" s="1"/>
      <c r="BLT218" s="1"/>
      <c r="BLU218" s="1"/>
      <c r="BLV218" s="1"/>
      <c r="BLW218" s="1"/>
      <c r="BLX218" s="1"/>
      <c r="BLY218" s="1"/>
      <c r="BLZ218" s="1"/>
      <c r="BMA218" s="1"/>
      <c r="BMB218" s="1"/>
      <c r="BMC218" s="1"/>
      <c r="BMD218" s="1"/>
      <c r="BME218" s="1"/>
      <c r="BMF218" s="1"/>
      <c r="BMG218" s="1"/>
      <c r="BMH218" s="1"/>
      <c r="BMI218" s="1"/>
      <c r="BMJ218" s="1"/>
      <c r="BMK218" s="1"/>
      <c r="BML218" s="1"/>
      <c r="BMM218" s="1"/>
      <c r="BMN218" s="1"/>
      <c r="BMO218" s="1"/>
      <c r="BMP218" s="1"/>
      <c r="BMQ218" s="1"/>
      <c r="BMR218" s="1"/>
      <c r="BMS218" s="1"/>
      <c r="BMT218" s="1"/>
      <c r="BMU218" s="1"/>
      <c r="BMV218" s="1"/>
      <c r="BMW218" s="1"/>
      <c r="BMX218" s="1"/>
      <c r="BMY218" s="1"/>
      <c r="BMZ218" s="1"/>
      <c r="BNA218" s="1"/>
      <c r="BNB218" s="1"/>
      <c r="BNC218" s="1"/>
      <c r="BND218" s="1"/>
      <c r="BNE218" s="1"/>
      <c r="BNF218" s="1"/>
      <c r="BNG218" s="1"/>
      <c r="BNH218" s="1"/>
      <c r="BNI218" s="1"/>
      <c r="BNJ218" s="1"/>
      <c r="BNK218" s="1"/>
      <c r="BNL218" s="1"/>
      <c r="BNM218" s="1"/>
      <c r="BNN218" s="1"/>
      <c r="BNO218" s="1"/>
      <c r="BNP218" s="1"/>
      <c r="BNQ218" s="1"/>
      <c r="BNR218" s="1"/>
      <c r="BNS218" s="1"/>
      <c r="BNT218" s="1"/>
      <c r="BNU218" s="1"/>
      <c r="BNV218" s="1"/>
      <c r="BNW218" s="1"/>
      <c r="BNX218" s="1"/>
      <c r="BNY218" s="1"/>
      <c r="BNZ218" s="1"/>
      <c r="BOA218" s="1"/>
      <c r="BOB218" s="1"/>
      <c r="BOC218" s="1"/>
      <c r="BOD218" s="1"/>
      <c r="BOE218" s="1"/>
      <c r="BOF218" s="1"/>
      <c r="BOG218" s="1"/>
      <c r="BOH218" s="1"/>
      <c r="BOI218" s="1"/>
      <c r="BOJ218" s="1"/>
      <c r="BOK218" s="1"/>
      <c r="BOL218" s="1"/>
      <c r="BOM218" s="1"/>
      <c r="BON218" s="1"/>
      <c r="BOO218" s="1"/>
      <c r="BOP218" s="1"/>
      <c r="BOQ218" s="1"/>
      <c r="BOR218" s="1"/>
      <c r="BOS218" s="1"/>
      <c r="BOT218" s="1"/>
      <c r="BOU218" s="1"/>
      <c r="BOV218" s="1"/>
      <c r="BOW218" s="1"/>
      <c r="BOX218" s="1"/>
      <c r="BOY218" s="1"/>
      <c r="BOZ218" s="1"/>
      <c r="BPA218" s="1"/>
      <c r="BPB218" s="1"/>
      <c r="BPC218" s="1"/>
      <c r="BPD218" s="1"/>
      <c r="BPE218" s="1"/>
      <c r="BPF218" s="1"/>
      <c r="BPG218" s="1"/>
      <c r="BPH218" s="1"/>
      <c r="BPI218" s="1"/>
      <c r="BPJ218" s="1"/>
      <c r="BPK218" s="1"/>
      <c r="BPL218" s="1"/>
      <c r="BPM218" s="1"/>
      <c r="BPN218" s="1"/>
      <c r="BPO218" s="1"/>
      <c r="BPP218" s="1"/>
      <c r="BPQ218" s="1"/>
      <c r="BPR218" s="1"/>
      <c r="BPS218" s="1"/>
      <c r="BPT218" s="1"/>
      <c r="BPU218" s="1"/>
      <c r="BPV218" s="1"/>
      <c r="BPW218" s="1"/>
      <c r="BPX218" s="1"/>
      <c r="BPY218" s="1"/>
      <c r="BPZ218" s="1"/>
      <c r="BQA218" s="1"/>
      <c r="BQB218" s="1"/>
      <c r="BQC218" s="1"/>
      <c r="BQD218" s="1"/>
      <c r="BQE218" s="1"/>
      <c r="BQF218" s="1"/>
      <c r="BQG218" s="1"/>
      <c r="BQH218" s="1"/>
      <c r="BQI218" s="1"/>
      <c r="BQJ218" s="1"/>
      <c r="BQK218" s="1"/>
      <c r="BQL218" s="1"/>
      <c r="BQM218" s="1"/>
      <c r="BQN218" s="1"/>
      <c r="BQO218" s="1"/>
      <c r="BQP218" s="1"/>
      <c r="BQQ218" s="1"/>
      <c r="BQR218" s="1"/>
      <c r="BQS218" s="1"/>
      <c r="BQT218" s="1"/>
      <c r="BQU218" s="1"/>
      <c r="BQV218" s="1"/>
      <c r="BQW218" s="1"/>
      <c r="BQX218" s="1"/>
      <c r="BQY218" s="1"/>
      <c r="BQZ218" s="1"/>
      <c r="BRA218" s="1"/>
      <c r="BRB218" s="1"/>
      <c r="BRC218" s="1"/>
      <c r="BRD218" s="1"/>
      <c r="BRE218" s="1"/>
      <c r="BRF218" s="1"/>
      <c r="BRG218" s="1"/>
      <c r="BRH218" s="1"/>
      <c r="BRI218" s="1"/>
      <c r="BRJ218" s="1"/>
      <c r="BRK218" s="1"/>
      <c r="BRL218" s="1"/>
      <c r="BRM218" s="1"/>
      <c r="BRN218" s="1"/>
      <c r="BRO218" s="1"/>
      <c r="BRP218" s="1"/>
      <c r="BRQ218" s="1"/>
      <c r="BRR218" s="1"/>
      <c r="BRS218" s="1"/>
      <c r="BRT218" s="1"/>
      <c r="BRU218" s="1"/>
      <c r="BRV218" s="1"/>
      <c r="BRW218" s="1"/>
      <c r="BRX218" s="1"/>
      <c r="BRY218" s="1"/>
      <c r="BRZ218" s="1"/>
      <c r="BSA218" s="1"/>
      <c r="BSB218" s="1"/>
      <c r="BSC218" s="1"/>
      <c r="BSD218" s="1"/>
      <c r="BSE218" s="1"/>
      <c r="BSF218" s="1"/>
      <c r="BSG218" s="1"/>
      <c r="BSH218" s="1"/>
      <c r="BSI218" s="1"/>
      <c r="BSJ218" s="1"/>
      <c r="BSK218" s="1"/>
      <c r="BSL218" s="1"/>
      <c r="BSM218" s="1"/>
      <c r="BSN218" s="1"/>
      <c r="BSO218" s="1"/>
      <c r="BSP218" s="1"/>
      <c r="BSQ218" s="1"/>
      <c r="BSR218" s="1"/>
      <c r="BSS218" s="1"/>
      <c r="BST218" s="1"/>
      <c r="BSU218" s="1"/>
      <c r="BSV218" s="1"/>
      <c r="BSW218" s="1"/>
      <c r="BSX218" s="1"/>
      <c r="BSY218" s="1"/>
      <c r="BSZ218" s="1"/>
      <c r="BTA218" s="1"/>
      <c r="BTB218" s="1"/>
      <c r="BTC218" s="1"/>
      <c r="BTD218" s="1"/>
      <c r="BTE218" s="1"/>
      <c r="BTF218" s="1"/>
      <c r="BTG218" s="1"/>
      <c r="BTH218" s="1"/>
      <c r="BTI218" s="1"/>
      <c r="BTJ218" s="1"/>
      <c r="BTK218" s="1"/>
      <c r="BTL218" s="1"/>
      <c r="BTM218" s="1"/>
      <c r="BTN218" s="1"/>
      <c r="BTO218" s="1"/>
      <c r="BTP218" s="1"/>
      <c r="BTQ218" s="1"/>
      <c r="BTR218" s="1"/>
      <c r="BTS218" s="1"/>
      <c r="BTT218" s="1"/>
      <c r="BTU218" s="1"/>
      <c r="BTV218" s="1"/>
      <c r="BTW218" s="1"/>
      <c r="BTX218" s="1"/>
      <c r="BTY218" s="1"/>
      <c r="BTZ218" s="1"/>
      <c r="BUA218" s="1"/>
      <c r="BUB218" s="1"/>
      <c r="BUC218" s="1"/>
      <c r="BUD218" s="1"/>
      <c r="BUE218" s="1"/>
      <c r="BUF218" s="1"/>
      <c r="BUG218" s="1"/>
      <c r="BUH218" s="1"/>
      <c r="BUI218" s="1"/>
      <c r="BUJ218" s="1"/>
      <c r="BUK218" s="1"/>
      <c r="BUL218" s="1"/>
      <c r="BUM218" s="1"/>
      <c r="BUN218" s="1"/>
      <c r="BUO218" s="1"/>
      <c r="BUP218" s="1"/>
      <c r="BUQ218" s="1"/>
      <c r="BUR218" s="1"/>
      <c r="BUS218" s="1"/>
      <c r="BUT218" s="1"/>
      <c r="BUU218" s="1"/>
      <c r="BUV218" s="1"/>
      <c r="BUW218" s="1"/>
      <c r="BUX218" s="1"/>
      <c r="BUY218" s="1"/>
      <c r="BUZ218" s="1"/>
      <c r="BVA218" s="1"/>
      <c r="BVB218" s="1"/>
      <c r="BVC218" s="1"/>
      <c r="BVD218" s="1"/>
      <c r="BVE218" s="1"/>
      <c r="BVF218" s="1"/>
      <c r="BVG218" s="1"/>
      <c r="BVH218" s="1"/>
      <c r="BVI218" s="1"/>
      <c r="BVJ218" s="1"/>
      <c r="BVK218" s="1"/>
      <c r="BVL218" s="1"/>
      <c r="BVM218" s="1"/>
      <c r="BVN218" s="1"/>
      <c r="BVO218" s="1"/>
      <c r="BVP218" s="1"/>
      <c r="BVQ218" s="1"/>
      <c r="BVR218" s="1"/>
      <c r="BVS218" s="1"/>
      <c r="BVT218" s="1"/>
      <c r="BVU218" s="1"/>
      <c r="BVV218" s="1"/>
      <c r="BVW218" s="1"/>
      <c r="BVX218" s="1"/>
      <c r="BVY218" s="1"/>
      <c r="BVZ218" s="1"/>
      <c r="BWA218" s="1"/>
      <c r="BWB218" s="1"/>
      <c r="BWC218" s="1"/>
      <c r="BWD218" s="1"/>
      <c r="BWE218" s="1"/>
      <c r="BWF218" s="1"/>
      <c r="BWG218" s="1"/>
      <c r="BWH218" s="1"/>
      <c r="BWI218" s="1"/>
      <c r="BWJ218" s="1"/>
      <c r="BWK218" s="1"/>
      <c r="BWL218" s="1"/>
      <c r="BWM218" s="1"/>
      <c r="BWN218" s="1"/>
      <c r="BWO218" s="1"/>
      <c r="BWP218" s="1"/>
      <c r="BWQ218" s="1"/>
      <c r="BWR218" s="1"/>
      <c r="BWS218" s="1"/>
      <c r="BWT218" s="1"/>
      <c r="BWU218" s="1"/>
      <c r="BWV218" s="1"/>
      <c r="BWW218" s="1"/>
      <c r="BWX218" s="1"/>
      <c r="BWY218" s="1"/>
      <c r="BWZ218" s="1"/>
      <c r="BXA218" s="1"/>
      <c r="BXB218" s="1"/>
      <c r="BXC218" s="1"/>
      <c r="BXD218" s="1"/>
      <c r="BXE218" s="1"/>
      <c r="BXF218" s="1"/>
      <c r="BXG218" s="1"/>
      <c r="BXH218" s="1"/>
      <c r="BXI218" s="1"/>
      <c r="BXJ218" s="1"/>
      <c r="BXK218" s="1"/>
      <c r="BXL218" s="1"/>
      <c r="BXM218" s="1"/>
      <c r="BXN218" s="1"/>
      <c r="BXO218" s="1"/>
      <c r="BXP218" s="1"/>
      <c r="BXQ218" s="1"/>
      <c r="BXR218" s="1"/>
      <c r="BXS218" s="1"/>
      <c r="BXT218" s="1"/>
      <c r="BXU218" s="1"/>
      <c r="BXV218" s="1"/>
      <c r="BXW218" s="1"/>
      <c r="BXX218" s="1"/>
      <c r="BXY218" s="1"/>
      <c r="BXZ218" s="1"/>
      <c r="BYA218" s="1"/>
      <c r="BYB218" s="1"/>
      <c r="BYC218" s="1"/>
      <c r="BYD218" s="1"/>
      <c r="BYE218" s="1"/>
      <c r="BYF218" s="1"/>
      <c r="BYG218" s="1"/>
      <c r="BYH218" s="1"/>
      <c r="BYI218" s="1"/>
      <c r="BYJ218" s="1"/>
      <c r="BYK218" s="1"/>
      <c r="BYL218" s="1"/>
      <c r="BYM218" s="1"/>
      <c r="BYN218" s="1"/>
      <c r="BYO218" s="1"/>
      <c r="BYP218" s="1"/>
      <c r="BYQ218" s="1"/>
      <c r="BYR218" s="1"/>
      <c r="BYS218" s="1"/>
      <c r="BYT218" s="1"/>
      <c r="BYU218" s="1"/>
      <c r="BYV218" s="1"/>
      <c r="BYW218" s="1"/>
      <c r="BYX218" s="1"/>
      <c r="BYY218" s="1"/>
      <c r="BYZ218" s="1"/>
      <c r="BZA218" s="1"/>
      <c r="BZB218" s="1"/>
      <c r="BZC218" s="1"/>
      <c r="BZD218" s="1"/>
      <c r="BZE218" s="1"/>
      <c r="BZF218" s="1"/>
      <c r="BZG218" s="1"/>
      <c r="BZH218" s="1"/>
      <c r="BZI218" s="1"/>
      <c r="BZJ218" s="1"/>
      <c r="BZK218" s="1"/>
      <c r="BZL218" s="1"/>
      <c r="BZM218" s="1"/>
      <c r="BZN218" s="1"/>
      <c r="BZO218" s="1"/>
      <c r="BZP218" s="1"/>
      <c r="BZQ218" s="1"/>
      <c r="BZR218" s="1"/>
      <c r="BZS218" s="1"/>
      <c r="BZT218" s="1"/>
      <c r="BZU218" s="1"/>
      <c r="BZV218" s="1"/>
      <c r="BZW218" s="1"/>
      <c r="BZX218" s="1"/>
      <c r="BZY218" s="1"/>
      <c r="BZZ218" s="1"/>
      <c r="CAA218" s="1"/>
      <c r="CAB218" s="1"/>
      <c r="CAC218" s="1"/>
      <c r="CAD218" s="1"/>
      <c r="CAE218" s="1"/>
      <c r="CAF218" s="1"/>
      <c r="CAG218" s="1"/>
      <c r="CAH218" s="1"/>
      <c r="CAI218" s="1"/>
      <c r="CAJ218" s="1"/>
      <c r="CAK218" s="1"/>
      <c r="CAL218" s="1"/>
      <c r="CAM218" s="1"/>
      <c r="CAN218" s="1"/>
      <c r="CAO218" s="1"/>
      <c r="CAP218" s="1"/>
      <c r="CAQ218" s="1"/>
      <c r="CAR218" s="1"/>
      <c r="CAS218" s="1"/>
      <c r="CAT218" s="1"/>
      <c r="CAU218" s="1"/>
      <c r="CAV218" s="1"/>
      <c r="CAW218" s="1"/>
      <c r="CAX218" s="1"/>
      <c r="CAY218" s="1"/>
      <c r="CAZ218" s="1"/>
      <c r="CBA218" s="1"/>
      <c r="CBB218" s="1"/>
      <c r="CBC218" s="1"/>
      <c r="CBD218" s="1"/>
      <c r="CBE218" s="1"/>
      <c r="CBF218" s="1"/>
      <c r="CBG218" s="1"/>
      <c r="CBH218" s="1"/>
      <c r="CBI218" s="1"/>
      <c r="CBJ218" s="1"/>
      <c r="CBK218" s="1"/>
      <c r="CBL218" s="1"/>
      <c r="CBM218" s="1"/>
      <c r="CBN218" s="1"/>
      <c r="CBO218" s="1"/>
      <c r="CBP218" s="1"/>
      <c r="CBQ218" s="1"/>
      <c r="CBR218" s="1"/>
      <c r="CBS218" s="1"/>
      <c r="CBT218" s="1"/>
      <c r="CBU218" s="1"/>
      <c r="CBV218" s="1"/>
      <c r="CBW218" s="1"/>
      <c r="CBX218" s="1"/>
      <c r="CBY218" s="1"/>
      <c r="CBZ218" s="1"/>
      <c r="CCA218" s="1"/>
      <c r="CCB218" s="1"/>
      <c r="CCC218" s="1"/>
      <c r="CCD218" s="1"/>
      <c r="CCE218" s="1"/>
      <c r="CCF218" s="1"/>
      <c r="CCG218" s="1"/>
      <c r="CCH218" s="1"/>
      <c r="CCI218" s="1"/>
      <c r="CCJ218" s="1"/>
      <c r="CCK218" s="1"/>
      <c r="CCL218" s="1"/>
      <c r="CCM218" s="1"/>
      <c r="CCN218" s="1"/>
      <c r="CCO218" s="1"/>
      <c r="CCP218" s="1"/>
      <c r="CCQ218" s="1"/>
      <c r="CCR218" s="1"/>
      <c r="CCS218" s="1"/>
      <c r="CCT218" s="1"/>
      <c r="CCU218" s="1"/>
      <c r="CCV218" s="1"/>
      <c r="CCW218" s="1"/>
      <c r="CCX218" s="1"/>
      <c r="CCY218" s="1"/>
      <c r="CCZ218" s="1"/>
      <c r="CDA218" s="1"/>
      <c r="CDB218" s="1"/>
      <c r="CDC218" s="1"/>
      <c r="CDD218" s="1"/>
      <c r="CDE218" s="1"/>
      <c r="CDF218" s="1"/>
      <c r="CDG218" s="1"/>
      <c r="CDH218" s="1"/>
      <c r="CDI218" s="1"/>
      <c r="CDJ218" s="1"/>
      <c r="CDK218" s="1"/>
      <c r="CDL218" s="1"/>
      <c r="CDM218" s="1"/>
      <c r="CDN218" s="1"/>
      <c r="CDO218" s="1"/>
      <c r="CDP218" s="1"/>
      <c r="CDQ218" s="1"/>
      <c r="CDR218" s="1"/>
      <c r="CDS218" s="1"/>
      <c r="CDT218" s="1"/>
      <c r="CDU218" s="1"/>
      <c r="CDV218" s="1"/>
      <c r="CDW218" s="1"/>
      <c r="CDX218" s="1"/>
      <c r="CDY218" s="1"/>
      <c r="CDZ218" s="1"/>
      <c r="CEA218" s="1"/>
      <c r="CEB218" s="1"/>
      <c r="CEC218" s="1"/>
      <c r="CED218" s="1"/>
      <c r="CEE218" s="1"/>
      <c r="CEF218" s="1"/>
      <c r="CEG218" s="1"/>
      <c r="CEH218" s="1"/>
      <c r="CEI218" s="1"/>
      <c r="CEJ218" s="1"/>
      <c r="CEK218" s="1"/>
      <c r="CEL218" s="1"/>
      <c r="CEM218" s="1"/>
      <c r="CEN218" s="1"/>
      <c r="CEO218" s="1"/>
      <c r="CEP218" s="1"/>
      <c r="CEQ218" s="1"/>
      <c r="CER218" s="1"/>
      <c r="CES218" s="1"/>
      <c r="CET218" s="1"/>
      <c r="CEU218" s="1"/>
      <c r="CEV218" s="1"/>
      <c r="CEW218" s="1"/>
      <c r="CEX218" s="1"/>
      <c r="CEY218" s="1"/>
      <c r="CEZ218" s="1"/>
      <c r="CFA218" s="1"/>
      <c r="CFB218" s="1"/>
      <c r="CFC218" s="1"/>
      <c r="CFD218" s="1"/>
      <c r="CFE218" s="1"/>
      <c r="CFF218" s="1"/>
      <c r="CFG218" s="1"/>
      <c r="CFH218" s="1"/>
      <c r="CFI218" s="1"/>
      <c r="CFJ218" s="1"/>
      <c r="CFK218" s="1"/>
      <c r="CFL218" s="1"/>
      <c r="CFM218" s="1"/>
      <c r="CFN218" s="1"/>
      <c r="CFO218" s="1"/>
      <c r="CFP218" s="1"/>
      <c r="CFQ218" s="1"/>
      <c r="CFR218" s="1"/>
      <c r="CFS218" s="1"/>
      <c r="CFT218" s="1"/>
      <c r="CFU218" s="1"/>
      <c r="CFV218" s="1"/>
      <c r="CFW218" s="1"/>
      <c r="CFX218" s="1"/>
      <c r="CFY218" s="1"/>
      <c r="CFZ218" s="1"/>
      <c r="CGA218" s="1"/>
      <c r="CGB218" s="1"/>
      <c r="CGC218" s="1"/>
      <c r="CGD218" s="1"/>
      <c r="CGE218" s="1"/>
      <c r="CGF218" s="1"/>
      <c r="CGG218" s="1"/>
      <c r="CGH218" s="1"/>
      <c r="CGI218" s="1"/>
      <c r="CGJ218" s="1"/>
      <c r="CGK218" s="1"/>
      <c r="CGL218" s="1"/>
      <c r="CGM218" s="1"/>
      <c r="CGN218" s="1"/>
      <c r="CGO218" s="1"/>
      <c r="CGP218" s="1"/>
      <c r="CGQ218" s="1"/>
      <c r="CGR218" s="1"/>
      <c r="CGS218" s="1"/>
      <c r="CGT218" s="1"/>
      <c r="CGU218" s="1"/>
      <c r="CGV218" s="1"/>
      <c r="CGW218" s="1"/>
      <c r="CGX218" s="1"/>
      <c r="CGY218" s="1"/>
      <c r="CGZ218" s="1"/>
      <c r="CHA218" s="1"/>
      <c r="CHB218" s="1"/>
      <c r="CHC218" s="1"/>
      <c r="CHD218" s="1"/>
      <c r="CHE218" s="1"/>
      <c r="CHF218" s="1"/>
      <c r="CHG218" s="1"/>
      <c r="CHH218" s="1"/>
      <c r="CHI218" s="1"/>
      <c r="CHJ218" s="1"/>
      <c r="CHK218" s="1"/>
      <c r="CHL218" s="1"/>
      <c r="CHM218" s="1"/>
      <c r="CHN218" s="1"/>
      <c r="CHO218" s="1"/>
      <c r="CHP218" s="1"/>
      <c r="CHQ218" s="1"/>
      <c r="CHR218" s="1"/>
      <c r="CHS218" s="1"/>
      <c r="CHT218" s="1"/>
      <c r="CHU218" s="1"/>
      <c r="CHV218" s="1"/>
      <c r="CHW218" s="1"/>
      <c r="CHX218" s="1"/>
      <c r="CHY218" s="1"/>
      <c r="CHZ218" s="1"/>
      <c r="CIA218" s="1"/>
      <c r="CIB218" s="1"/>
      <c r="CIC218" s="1"/>
      <c r="CID218" s="1"/>
      <c r="CIE218" s="1"/>
      <c r="CIF218" s="1"/>
      <c r="CIG218" s="1"/>
      <c r="CIH218" s="1"/>
      <c r="CII218" s="1"/>
      <c r="CIJ218" s="1"/>
      <c r="CIK218" s="1"/>
      <c r="CIL218" s="1"/>
      <c r="CIM218" s="1"/>
      <c r="CIN218" s="1"/>
      <c r="CIO218" s="1"/>
      <c r="CIP218" s="1"/>
      <c r="CIQ218" s="1"/>
      <c r="CIR218" s="1"/>
      <c r="CIS218" s="1"/>
      <c r="CIT218" s="1"/>
      <c r="CIU218" s="1"/>
      <c r="CIV218" s="1"/>
      <c r="CIW218" s="1"/>
      <c r="CIX218" s="1"/>
      <c r="CIY218" s="1"/>
      <c r="CIZ218" s="1"/>
      <c r="CJA218" s="1"/>
      <c r="CJB218" s="1"/>
      <c r="CJC218" s="1"/>
      <c r="CJD218" s="1"/>
      <c r="CJE218" s="1"/>
      <c r="CJF218" s="1"/>
      <c r="CJG218" s="1"/>
      <c r="CJH218" s="1"/>
      <c r="CJI218" s="1"/>
      <c r="CJJ218" s="1"/>
      <c r="CJK218" s="1"/>
      <c r="CJL218" s="1"/>
      <c r="CJM218" s="1"/>
      <c r="CJN218" s="1"/>
      <c r="CJO218" s="1"/>
      <c r="CJP218" s="1"/>
      <c r="CJQ218" s="1"/>
      <c r="CJR218" s="1"/>
      <c r="CJS218" s="1"/>
      <c r="CJT218" s="1"/>
      <c r="CJU218" s="1"/>
      <c r="CJV218" s="1"/>
      <c r="CJW218" s="1"/>
      <c r="CJX218" s="1"/>
      <c r="CJY218" s="1"/>
      <c r="CJZ218" s="1"/>
      <c r="CKA218" s="1"/>
      <c r="CKB218" s="1"/>
      <c r="CKC218" s="1"/>
      <c r="CKD218" s="1"/>
      <c r="CKE218" s="1"/>
      <c r="CKF218" s="1"/>
      <c r="CKG218" s="1"/>
      <c r="CKH218" s="1"/>
      <c r="CKI218" s="1"/>
      <c r="CKJ218" s="1"/>
      <c r="CKK218" s="1"/>
      <c r="CKL218" s="1"/>
      <c r="CKM218" s="1"/>
      <c r="CKN218" s="1"/>
      <c r="CKO218" s="1"/>
      <c r="CKP218" s="1"/>
      <c r="CKQ218" s="1"/>
      <c r="CKR218" s="1"/>
      <c r="CKS218" s="1"/>
      <c r="CKT218" s="1"/>
      <c r="CKU218" s="1"/>
      <c r="CKV218" s="1"/>
      <c r="CKW218" s="1"/>
      <c r="CKX218" s="1"/>
      <c r="CKY218" s="1"/>
      <c r="CKZ218" s="1"/>
      <c r="CLA218" s="1"/>
      <c r="CLB218" s="1"/>
      <c r="CLC218" s="1"/>
      <c r="CLD218" s="1"/>
      <c r="CLE218" s="1"/>
      <c r="CLF218" s="1"/>
      <c r="CLG218" s="1"/>
      <c r="CLH218" s="1"/>
      <c r="CLI218" s="1"/>
      <c r="CLJ218" s="1"/>
      <c r="CLK218" s="1"/>
      <c r="CLL218" s="1"/>
      <c r="CLM218" s="1"/>
      <c r="CLN218" s="1"/>
      <c r="CLO218" s="1"/>
      <c r="CLP218" s="1"/>
      <c r="CLQ218" s="1"/>
      <c r="CLR218" s="1"/>
      <c r="CLS218" s="1"/>
      <c r="CLT218" s="1"/>
      <c r="CLU218" s="1"/>
      <c r="CLV218" s="1"/>
      <c r="CLW218" s="1"/>
      <c r="CLX218" s="1"/>
      <c r="CLY218" s="1"/>
      <c r="CLZ218" s="1"/>
      <c r="CMA218" s="1"/>
      <c r="CMB218" s="1"/>
      <c r="CMC218" s="1"/>
      <c r="CMD218" s="1"/>
      <c r="CME218" s="1"/>
      <c r="CMF218" s="1"/>
      <c r="CMG218" s="1"/>
      <c r="CMH218" s="1"/>
      <c r="CMI218" s="1"/>
      <c r="CMJ218" s="1"/>
      <c r="CMK218" s="1"/>
      <c r="CML218" s="1"/>
      <c r="CMM218" s="1"/>
      <c r="CMN218" s="1"/>
      <c r="CMO218" s="1"/>
      <c r="CMP218" s="1"/>
      <c r="CMQ218" s="1"/>
      <c r="CMR218" s="1"/>
      <c r="CMS218" s="1"/>
      <c r="CMT218" s="1"/>
      <c r="CMU218" s="1"/>
      <c r="CMV218" s="1"/>
      <c r="CMW218" s="1"/>
      <c r="CMX218" s="1"/>
      <c r="CMY218" s="1"/>
      <c r="CMZ218" s="1"/>
      <c r="CNA218" s="1"/>
      <c r="CNB218" s="1"/>
      <c r="CNC218" s="1"/>
      <c r="CND218" s="1"/>
      <c r="CNE218" s="1"/>
      <c r="CNF218" s="1"/>
      <c r="CNG218" s="1"/>
      <c r="CNH218" s="1"/>
      <c r="CNI218" s="1"/>
      <c r="CNJ218" s="1"/>
      <c r="CNK218" s="1"/>
      <c r="CNL218" s="1"/>
      <c r="CNM218" s="1"/>
      <c r="CNN218" s="1"/>
      <c r="CNO218" s="1"/>
      <c r="CNP218" s="1"/>
      <c r="CNQ218" s="1"/>
      <c r="CNR218" s="1"/>
      <c r="CNS218" s="1"/>
      <c r="CNT218" s="1"/>
      <c r="CNU218" s="1"/>
      <c r="CNV218" s="1"/>
      <c r="CNW218" s="1"/>
      <c r="CNX218" s="1"/>
      <c r="CNY218" s="1"/>
      <c r="CNZ218" s="1"/>
      <c r="COA218" s="1"/>
      <c r="COB218" s="1"/>
      <c r="COC218" s="1"/>
      <c r="COD218" s="1"/>
      <c r="COE218" s="1"/>
      <c r="COF218" s="1"/>
      <c r="COG218" s="1"/>
      <c r="COH218" s="1"/>
      <c r="COI218" s="1"/>
      <c r="COJ218" s="1"/>
      <c r="COK218" s="1"/>
      <c r="COL218" s="1"/>
      <c r="COM218" s="1"/>
      <c r="CON218" s="1"/>
      <c r="COO218" s="1"/>
      <c r="COP218" s="1"/>
      <c r="COQ218" s="1"/>
      <c r="COR218" s="1"/>
      <c r="COS218" s="1"/>
      <c r="COT218" s="1"/>
      <c r="COU218" s="1"/>
      <c r="COV218" s="1"/>
      <c r="COW218" s="1"/>
      <c r="COX218" s="1"/>
      <c r="COY218" s="1"/>
      <c r="COZ218" s="1"/>
      <c r="CPA218" s="1"/>
      <c r="CPB218" s="1"/>
      <c r="CPC218" s="1"/>
      <c r="CPD218" s="1"/>
      <c r="CPE218" s="1"/>
      <c r="CPF218" s="1"/>
      <c r="CPG218" s="1"/>
      <c r="CPH218" s="1"/>
      <c r="CPI218" s="1"/>
      <c r="CPJ218" s="1"/>
      <c r="CPK218" s="1"/>
      <c r="CPL218" s="1"/>
      <c r="CPM218" s="1"/>
      <c r="CPN218" s="1"/>
      <c r="CPO218" s="1"/>
      <c r="CPP218" s="1"/>
      <c r="CPQ218" s="1"/>
      <c r="CPR218" s="1"/>
      <c r="CPS218" s="1"/>
      <c r="CPT218" s="1"/>
      <c r="CPU218" s="1"/>
      <c r="CPV218" s="1"/>
      <c r="CPW218" s="1"/>
      <c r="CPX218" s="1"/>
      <c r="CPY218" s="1"/>
      <c r="CPZ218" s="1"/>
      <c r="CQA218" s="1"/>
      <c r="CQB218" s="1"/>
      <c r="CQC218" s="1"/>
      <c r="CQD218" s="1"/>
      <c r="CQE218" s="1"/>
      <c r="CQF218" s="1"/>
      <c r="CQG218" s="1"/>
      <c r="CQH218" s="1"/>
      <c r="CQI218" s="1"/>
      <c r="CQJ218" s="1"/>
      <c r="CQK218" s="1"/>
      <c r="CQL218" s="1"/>
      <c r="CQM218" s="1"/>
      <c r="CQN218" s="1"/>
      <c r="CQO218" s="1"/>
      <c r="CQP218" s="1"/>
      <c r="CQQ218" s="1"/>
      <c r="CQR218" s="1"/>
      <c r="CQS218" s="1"/>
      <c r="CQT218" s="1"/>
      <c r="CQU218" s="1"/>
      <c r="CQV218" s="1"/>
      <c r="CQW218" s="1"/>
      <c r="CQX218" s="1"/>
      <c r="CQY218" s="1"/>
      <c r="CQZ218" s="1"/>
      <c r="CRA218" s="1"/>
      <c r="CRB218" s="1"/>
      <c r="CRC218" s="1"/>
      <c r="CRD218" s="1"/>
      <c r="CRE218" s="1"/>
      <c r="CRF218" s="1"/>
      <c r="CRG218" s="1"/>
      <c r="CRH218" s="1"/>
      <c r="CRI218" s="1"/>
      <c r="CRJ218" s="1"/>
      <c r="CRK218" s="1"/>
      <c r="CRL218" s="1"/>
      <c r="CRM218" s="1"/>
      <c r="CRN218" s="1"/>
      <c r="CRO218" s="1"/>
      <c r="CRP218" s="1"/>
      <c r="CRQ218" s="1"/>
      <c r="CRR218" s="1"/>
      <c r="CRS218" s="1"/>
      <c r="CRT218" s="1"/>
      <c r="CRU218" s="1"/>
      <c r="CRV218" s="1"/>
      <c r="CRW218" s="1"/>
      <c r="CRX218" s="1"/>
      <c r="CRY218" s="1"/>
      <c r="CRZ218" s="1"/>
      <c r="CSA218" s="1"/>
      <c r="CSB218" s="1"/>
      <c r="CSC218" s="1"/>
      <c r="CSD218" s="1"/>
      <c r="CSE218" s="1"/>
      <c r="CSF218" s="1"/>
      <c r="CSG218" s="1"/>
      <c r="CSH218" s="1"/>
      <c r="CSI218" s="1"/>
      <c r="CSJ218" s="1"/>
      <c r="CSK218" s="1"/>
      <c r="CSL218" s="1"/>
      <c r="CSM218" s="1"/>
      <c r="CSN218" s="1"/>
      <c r="CSO218" s="1"/>
      <c r="CSP218" s="1"/>
      <c r="CSQ218" s="1"/>
      <c r="CSR218" s="1"/>
      <c r="CSS218" s="1"/>
      <c r="CST218" s="1"/>
      <c r="CSU218" s="1"/>
      <c r="CSV218" s="1"/>
      <c r="CSW218" s="1"/>
      <c r="CSX218" s="1"/>
      <c r="CSY218" s="1"/>
      <c r="CSZ218" s="1"/>
      <c r="CTA218" s="1"/>
      <c r="CTB218" s="1"/>
      <c r="CTC218" s="1"/>
      <c r="CTD218" s="1"/>
      <c r="CTE218" s="1"/>
      <c r="CTF218" s="1"/>
      <c r="CTG218" s="1"/>
      <c r="CTH218" s="1"/>
      <c r="CTI218" s="1"/>
      <c r="CTJ218" s="1"/>
      <c r="CTK218" s="1"/>
      <c r="CTL218" s="1"/>
      <c r="CTM218" s="1"/>
      <c r="CTN218" s="1"/>
      <c r="CTO218" s="1"/>
      <c r="CTP218" s="1"/>
      <c r="CTQ218" s="1"/>
      <c r="CTR218" s="1"/>
      <c r="CTS218" s="1"/>
      <c r="CTT218" s="1"/>
      <c r="CTU218" s="1"/>
      <c r="CTV218" s="1"/>
      <c r="CTW218" s="1"/>
      <c r="CTX218" s="1"/>
      <c r="CTY218" s="1"/>
      <c r="CTZ218" s="1"/>
      <c r="CUA218" s="1"/>
      <c r="CUB218" s="1"/>
      <c r="CUC218" s="1"/>
      <c r="CUD218" s="1"/>
      <c r="CUE218" s="1"/>
      <c r="CUF218" s="1"/>
      <c r="CUG218" s="1"/>
      <c r="CUH218" s="1"/>
      <c r="CUI218" s="1"/>
      <c r="CUJ218" s="1"/>
      <c r="CUK218" s="1"/>
      <c r="CUL218" s="1"/>
      <c r="CUM218" s="1"/>
      <c r="CUN218" s="1"/>
      <c r="CUO218" s="1"/>
      <c r="CUP218" s="1"/>
      <c r="CUQ218" s="1"/>
      <c r="CUR218" s="1"/>
      <c r="CUS218" s="1"/>
      <c r="CUT218" s="1"/>
      <c r="CUU218" s="1"/>
      <c r="CUV218" s="1"/>
      <c r="CUW218" s="1"/>
      <c r="CUX218" s="1"/>
      <c r="CUY218" s="1"/>
      <c r="CUZ218" s="1"/>
      <c r="CVA218" s="1"/>
      <c r="CVB218" s="1"/>
      <c r="CVC218" s="1"/>
      <c r="CVD218" s="1"/>
      <c r="CVE218" s="1"/>
      <c r="CVF218" s="1"/>
      <c r="CVG218" s="1"/>
      <c r="CVH218" s="1"/>
      <c r="CVI218" s="1"/>
      <c r="CVJ218" s="1"/>
      <c r="CVK218" s="1"/>
      <c r="CVL218" s="1"/>
      <c r="CVM218" s="1"/>
      <c r="CVN218" s="1"/>
      <c r="CVO218" s="1"/>
      <c r="CVP218" s="1"/>
      <c r="CVQ218" s="1"/>
      <c r="CVR218" s="1"/>
      <c r="CVS218" s="1"/>
      <c r="CVT218" s="1"/>
      <c r="CVU218" s="1"/>
      <c r="CVV218" s="1"/>
      <c r="CVW218" s="1"/>
      <c r="CVX218" s="1"/>
      <c r="CVY218" s="1"/>
      <c r="CVZ218" s="1"/>
      <c r="CWA218" s="1"/>
      <c r="CWB218" s="1"/>
      <c r="CWC218" s="1"/>
      <c r="CWD218" s="1"/>
      <c r="CWE218" s="1"/>
      <c r="CWF218" s="1"/>
      <c r="CWG218" s="1"/>
      <c r="CWH218" s="1"/>
      <c r="CWI218" s="1"/>
      <c r="CWJ218" s="1"/>
      <c r="CWK218" s="1"/>
      <c r="CWL218" s="1"/>
      <c r="CWM218" s="1"/>
      <c r="CWN218" s="1"/>
      <c r="CWO218" s="1"/>
      <c r="CWP218" s="1"/>
      <c r="CWQ218" s="1"/>
      <c r="CWR218" s="1"/>
      <c r="CWS218" s="1"/>
      <c r="CWT218" s="1"/>
      <c r="CWU218" s="1"/>
      <c r="CWV218" s="1"/>
      <c r="CWW218" s="1"/>
      <c r="CWX218" s="1"/>
      <c r="CWY218" s="1"/>
      <c r="CWZ218" s="1"/>
      <c r="CXA218" s="1"/>
      <c r="CXB218" s="1"/>
      <c r="CXC218" s="1"/>
      <c r="CXD218" s="1"/>
      <c r="CXE218" s="1"/>
      <c r="CXF218" s="1"/>
      <c r="CXG218" s="1"/>
      <c r="CXH218" s="1"/>
      <c r="CXI218" s="1"/>
      <c r="CXJ218" s="1"/>
      <c r="CXK218" s="1"/>
      <c r="CXL218" s="1"/>
      <c r="CXM218" s="1"/>
      <c r="CXN218" s="1"/>
      <c r="CXO218" s="1"/>
      <c r="CXP218" s="1"/>
      <c r="CXQ218" s="1"/>
      <c r="CXR218" s="1"/>
      <c r="CXS218" s="1"/>
      <c r="CXT218" s="1"/>
      <c r="CXU218" s="1"/>
      <c r="CXV218" s="1"/>
      <c r="CXW218" s="1"/>
      <c r="CXX218" s="1"/>
      <c r="CXY218" s="1"/>
      <c r="CXZ218" s="1"/>
      <c r="CYA218" s="1"/>
      <c r="CYB218" s="1"/>
      <c r="CYC218" s="1"/>
      <c r="CYD218" s="1"/>
      <c r="CYE218" s="1"/>
      <c r="CYF218" s="1"/>
      <c r="CYG218" s="1"/>
      <c r="CYH218" s="1"/>
      <c r="CYI218" s="1"/>
      <c r="CYJ218" s="1"/>
      <c r="CYK218" s="1"/>
      <c r="CYL218" s="1"/>
      <c r="CYM218" s="1"/>
      <c r="CYN218" s="1"/>
      <c r="CYO218" s="1"/>
      <c r="CYP218" s="1"/>
      <c r="CYQ218" s="1"/>
      <c r="CYR218" s="1"/>
      <c r="CYS218" s="1"/>
      <c r="CYT218" s="1"/>
      <c r="CYU218" s="1"/>
      <c r="CYV218" s="1"/>
      <c r="CYW218" s="1"/>
      <c r="CYX218" s="1"/>
      <c r="CYY218" s="1"/>
      <c r="CYZ218" s="1"/>
      <c r="CZA218" s="1"/>
      <c r="CZB218" s="1"/>
      <c r="CZC218" s="1"/>
      <c r="CZD218" s="1"/>
      <c r="CZE218" s="1"/>
      <c r="CZF218" s="1"/>
      <c r="CZG218" s="1"/>
      <c r="CZH218" s="1"/>
      <c r="CZI218" s="1"/>
      <c r="CZJ218" s="1"/>
      <c r="CZK218" s="1"/>
      <c r="CZL218" s="1"/>
      <c r="CZM218" s="1"/>
      <c r="CZN218" s="1"/>
      <c r="CZO218" s="1"/>
      <c r="CZP218" s="1"/>
      <c r="CZQ218" s="1"/>
      <c r="CZR218" s="1"/>
      <c r="CZS218" s="1"/>
      <c r="CZT218" s="1"/>
      <c r="CZU218" s="1"/>
      <c r="CZV218" s="1"/>
      <c r="CZW218" s="1"/>
      <c r="CZX218" s="1"/>
      <c r="CZY218" s="1"/>
      <c r="CZZ218" s="1"/>
      <c r="DAA218" s="1"/>
      <c r="DAB218" s="1"/>
      <c r="DAC218" s="1"/>
      <c r="DAD218" s="1"/>
      <c r="DAE218" s="1"/>
      <c r="DAF218" s="1"/>
      <c r="DAG218" s="1"/>
      <c r="DAH218" s="1"/>
      <c r="DAI218" s="1"/>
      <c r="DAJ218" s="1"/>
      <c r="DAK218" s="1"/>
      <c r="DAL218" s="1"/>
      <c r="DAM218" s="1"/>
      <c r="DAN218" s="1"/>
      <c r="DAO218" s="1"/>
      <c r="DAP218" s="1"/>
      <c r="DAQ218" s="1"/>
      <c r="DAR218" s="1"/>
      <c r="DAS218" s="1"/>
      <c r="DAT218" s="1"/>
      <c r="DAU218" s="1"/>
      <c r="DAV218" s="1"/>
      <c r="DAW218" s="1"/>
      <c r="DAX218" s="1"/>
      <c r="DAY218" s="1"/>
      <c r="DAZ218" s="1"/>
      <c r="DBA218" s="1"/>
      <c r="DBB218" s="1"/>
      <c r="DBC218" s="1"/>
      <c r="DBD218" s="1"/>
      <c r="DBE218" s="1"/>
      <c r="DBF218" s="1"/>
      <c r="DBG218" s="1"/>
      <c r="DBH218" s="1"/>
      <c r="DBI218" s="1"/>
      <c r="DBJ218" s="1"/>
      <c r="DBK218" s="1"/>
      <c r="DBL218" s="1"/>
      <c r="DBM218" s="1"/>
      <c r="DBN218" s="1"/>
      <c r="DBO218" s="1"/>
      <c r="DBP218" s="1"/>
      <c r="DBQ218" s="1"/>
      <c r="DBR218" s="1"/>
      <c r="DBS218" s="1"/>
      <c r="DBT218" s="1"/>
      <c r="DBU218" s="1"/>
      <c r="DBV218" s="1"/>
      <c r="DBW218" s="1"/>
      <c r="DBX218" s="1"/>
      <c r="DBY218" s="1"/>
      <c r="DBZ218" s="1"/>
      <c r="DCA218" s="1"/>
      <c r="DCB218" s="1"/>
      <c r="DCC218" s="1"/>
      <c r="DCD218" s="1"/>
      <c r="DCE218" s="1"/>
      <c r="DCF218" s="1"/>
      <c r="DCG218" s="1"/>
      <c r="DCH218" s="1"/>
      <c r="DCI218" s="1"/>
      <c r="DCJ218" s="1"/>
      <c r="DCK218" s="1"/>
      <c r="DCL218" s="1"/>
      <c r="DCM218" s="1"/>
      <c r="DCN218" s="1"/>
      <c r="DCO218" s="1"/>
      <c r="DCP218" s="1"/>
      <c r="DCQ218" s="1"/>
      <c r="DCR218" s="1"/>
      <c r="DCS218" s="1"/>
      <c r="DCT218" s="1"/>
      <c r="DCU218" s="1"/>
      <c r="DCV218" s="1"/>
      <c r="DCW218" s="1"/>
      <c r="DCX218" s="1"/>
      <c r="DCY218" s="1"/>
      <c r="DCZ218" s="1"/>
      <c r="DDA218" s="1"/>
      <c r="DDB218" s="1"/>
      <c r="DDC218" s="1"/>
      <c r="DDD218" s="1"/>
      <c r="DDE218" s="1"/>
      <c r="DDF218" s="1"/>
      <c r="DDG218" s="1"/>
      <c r="DDH218" s="1"/>
      <c r="DDI218" s="1"/>
      <c r="DDJ218" s="1"/>
      <c r="DDK218" s="1"/>
      <c r="DDL218" s="1"/>
      <c r="DDM218" s="1"/>
      <c r="DDN218" s="1"/>
      <c r="DDO218" s="1"/>
      <c r="DDP218" s="1"/>
      <c r="DDQ218" s="1"/>
      <c r="DDR218" s="1"/>
      <c r="DDS218" s="1"/>
      <c r="DDT218" s="1"/>
      <c r="DDU218" s="1"/>
      <c r="DDV218" s="1"/>
      <c r="DDW218" s="1"/>
      <c r="DDX218" s="1"/>
      <c r="DDY218" s="1"/>
      <c r="DDZ218" s="1"/>
      <c r="DEA218" s="1"/>
      <c r="DEB218" s="1"/>
      <c r="DEC218" s="1"/>
      <c r="DED218" s="1"/>
      <c r="DEE218" s="1"/>
      <c r="DEF218" s="1"/>
      <c r="DEG218" s="1"/>
      <c r="DEH218" s="1"/>
      <c r="DEI218" s="1"/>
      <c r="DEJ218" s="1"/>
      <c r="DEK218" s="1"/>
      <c r="DEL218" s="1"/>
      <c r="DEM218" s="1"/>
      <c r="DEN218" s="1"/>
      <c r="DEO218" s="1"/>
      <c r="DEP218" s="1"/>
      <c r="DEQ218" s="1"/>
      <c r="DER218" s="1"/>
      <c r="DES218" s="1"/>
      <c r="DET218" s="1"/>
      <c r="DEU218" s="1"/>
      <c r="DEV218" s="1"/>
      <c r="DEW218" s="1"/>
      <c r="DEX218" s="1"/>
      <c r="DEY218" s="1"/>
      <c r="DEZ218" s="1"/>
      <c r="DFA218" s="1"/>
      <c r="DFB218" s="1"/>
      <c r="DFC218" s="1"/>
      <c r="DFD218" s="1"/>
      <c r="DFE218" s="1"/>
      <c r="DFF218" s="1"/>
      <c r="DFG218" s="1"/>
      <c r="DFH218" s="1"/>
      <c r="DFI218" s="1"/>
      <c r="DFJ218" s="1"/>
      <c r="DFK218" s="1"/>
      <c r="DFL218" s="1"/>
      <c r="DFM218" s="1"/>
      <c r="DFN218" s="1"/>
      <c r="DFO218" s="1"/>
      <c r="DFP218" s="1"/>
      <c r="DFQ218" s="1"/>
      <c r="DFR218" s="1"/>
      <c r="DFS218" s="1"/>
      <c r="DFT218" s="1"/>
      <c r="DFU218" s="1"/>
      <c r="DFV218" s="1"/>
      <c r="DFW218" s="1"/>
      <c r="DFX218" s="1"/>
      <c r="DFY218" s="1"/>
      <c r="DFZ218" s="1"/>
      <c r="DGA218" s="1"/>
      <c r="DGB218" s="1"/>
      <c r="DGC218" s="1"/>
      <c r="DGD218" s="1"/>
      <c r="DGE218" s="1"/>
      <c r="DGF218" s="1"/>
      <c r="DGG218" s="1"/>
      <c r="DGH218" s="1"/>
      <c r="DGI218" s="1"/>
      <c r="DGJ218" s="1"/>
      <c r="DGK218" s="1"/>
      <c r="DGL218" s="1"/>
      <c r="DGM218" s="1"/>
      <c r="DGN218" s="1"/>
      <c r="DGO218" s="1"/>
      <c r="DGP218" s="1"/>
      <c r="DGQ218" s="1"/>
      <c r="DGR218" s="1"/>
      <c r="DGS218" s="1"/>
      <c r="DGT218" s="1"/>
      <c r="DGU218" s="1"/>
      <c r="DGV218" s="1"/>
      <c r="DGW218" s="1"/>
      <c r="DGX218" s="1"/>
      <c r="DGY218" s="1"/>
      <c r="DGZ218" s="1"/>
      <c r="DHA218" s="1"/>
      <c r="DHB218" s="1"/>
      <c r="DHC218" s="1"/>
      <c r="DHD218" s="1"/>
      <c r="DHE218" s="1"/>
      <c r="DHF218" s="1"/>
      <c r="DHG218" s="1"/>
      <c r="DHH218" s="1"/>
      <c r="DHI218" s="1"/>
      <c r="DHJ218" s="1"/>
      <c r="DHK218" s="1"/>
      <c r="DHL218" s="1"/>
      <c r="DHM218" s="1"/>
      <c r="DHN218" s="1"/>
      <c r="DHO218" s="1"/>
      <c r="DHP218" s="1"/>
      <c r="DHQ218" s="1"/>
      <c r="DHR218" s="1"/>
      <c r="DHS218" s="1"/>
      <c r="DHT218" s="1"/>
      <c r="DHU218" s="1"/>
      <c r="DHV218" s="1"/>
      <c r="DHW218" s="1"/>
      <c r="DHX218" s="1"/>
      <c r="DHY218" s="1"/>
      <c r="DHZ218" s="1"/>
      <c r="DIA218" s="1"/>
      <c r="DIB218" s="1"/>
      <c r="DIC218" s="1"/>
      <c r="DID218" s="1"/>
      <c r="DIE218" s="1"/>
      <c r="DIF218" s="1"/>
      <c r="DIG218" s="1"/>
      <c r="DIH218" s="1"/>
      <c r="DII218" s="1"/>
      <c r="DIJ218" s="1"/>
      <c r="DIK218" s="1"/>
      <c r="DIL218" s="1"/>
      <c r="DIM218" s="1"/>
      <c r="DIN218" s="1"/>
      <c r="DIO218" s="1"/>
      <c r="DIP218" s="1"/>
      <c r="DIQ218" s="1"/>
      <c r="DIR218" s="1"/>
      <c r="DIS218" s="1"/>
      <c r="DIT218" s="1"/>
      <c r="DIU218" s="1"/>
      <c r="DIV218" s="1"/>
      <c r="DIW218" s="1"/>
      <c r="DIX218" s="1"/>
      <c r="DIY218" s="1"/>
      <c r="DIZ218" s="1"/>
      <c r="DJA218" s="1"/>
      <c r="DJB218" s="1"/>
      <c r="DJC218" s="1"/>
      <c r="DJD218" s="1"/>
      <c r="DJE218" s="1"/>
      <c r="DJF218" s="1"/>
      <c r="DJG218" s="1"/>
      <c r="DJH218" s="1"/>
      <c r="DJI218" s="1"/>
      <c r="DJJ218" s="1"/>
      <c r="DJK218" s="1"/>
      <c r="DJL218" s="1"/>
      <c r="DJM218" s="1"/>
      <c r="DJN218" s="1"/>
      <c r="DJO218" s="1"/>
      <c r="DJP218" s="1"/>
      <c r="DJQ218" s="1"/>
      <c r="DJR218" s="1"/>
      <c r="DJS218" s="1"/>
      <c r="DJT218" s="1"/>
      <c r="DJU218" s="1"/>
      <c r="DJV218" s="1"/>
      <c r="DJW218" s="1"/>
      <c r="DJX218" s="1"/>
      <c r="DJY218" s="1"/>
      <c r="DJZ218" s="1"/>
      <c r="DKA218" s="1"/>
      <c r="DKB218" s="1"/>
      <c r="DKC218" s="1"/>
      <c r="DKD218" s="1"/>
      <c r="DKE218" s="1"/>
      <c r="DKF218" s="1"/>
      <c r="DKG218" s="1"/>
      <c r="DKH218" s="1"/>
      <c r="DKI218" s="1"/>
      <c r="DKJ218" s="1"/>
      <c r="DKK218" s="1"/>
      <c r="DKL218" s="1"/>
      <c r="DKM218" s="1"/>
      <c r="DKN218" s="1"/>
      <c r="DKO218" s="1"/>
      <c r="DKP218" s="1"/>
      <c r="DKQ218" s="1"/>
      <c r="DKR218" s="1"/>
      <c r="DKS218" s="1"/>
      <c r="DKT218" s="1"/>
      <c r="DKU218" s="1"/>
      <c r="DKV218" s="1"/>
      <c r="DKW218" s="1"/>
      <c r="DKX218" s="1"/>
      <c r="DKY218" s="1"/>
      <c r="DKZ218" s="1"/>
      <c r="DLA218" s="1"/>
      <c r="DLB218" s="1"/>
      <c r="DLC218" s="1"/>
      <c r="DLD218" s="1"/>
      <c r="DLE218" s="1"/>
      <c r="DLF218" s="1"/>
      <c r="DLG218" s="1"/>
      <c r="DLH218" s="1"/>
      <c r="DLI218" s="1"/>
      <c r="DLJ218" s="1"/>
      <c r="DLK218" s="1"/>
      <c r="DLL218" s="1"/>
      <c r="DLM218" s="1"/>
      <c r="DLN218" s="1"/>
      <c r="DLO218" s="1"/>
      <c r="DLP218" s="1"/>
      <c r="DLQ218" s="1"/>
      <c r="DLR218" s="1"/>
      <c r="DLS218" s="1"/>
      <c r="DLT218" s="1"/>
      <c r="DLU218" s="1"/>
      <c r="DLV218" s="1"/>
      <c r="DLW218" s="1"/>
      <c r="DLX218" s="1"/>
      <c r="DLY218" s="1"/>
      <c r="DLZ218" s="1"/>
      <c r="DMA218" s="1"/>
      <c r="DMB218" s="1"/>
      <c r="DMC218" s="1"/>
      <c r="DMD218" s="1"/>
      <c r="DME218" s="1"/>
      <c r="DMF218" s="1"/>
      <c r="DMG218" s="1"/>
      <c r="DMH218" s="1"/>
      <c r="DMI218" s="1"/>
      <c r="DMJ218" s="1"/>
      <c r="DMK218" s="1"/>
      <c r="DML218" s="1"/>
      <c r="DMM218" s="1"/>
      <c r="DMN218" s="1"/>
      <c r="DMO218" s="1"/>
      <c r="DMP218" s="1"/>
      <c r="DMQ218" s="1"/>
      <c r="DMR218" s="1"/>
      <c r="DMS218" s="1"/>
      <c r="DMT218" s="1"/>
      <c r="DMU218" s="1"/>
      <c r="DMV218" s="1"/>
      <c r="DMW218" s="1"/>
      <c r="DMX218" s="1"/>
      <c r="DMY218" s="1"/>
      <c r="DMZ218" s="1"/>
      <c r="DNA218" s="1"/>
      <c r="DNB218" s="1"/>
      <c r="DNC218" s="1"/>
      <c r="DND218" s="1"/>
      <c r="DNE218" s="1"/>
      <c r="DNF218" s="1"/>
      <c r="DNG218" s="1"/>
      <c r="DNH218" s="1"/>
      <c r="DNI218" s="1"/>
      <c r="DNJ218" s="1"/>
      <c r="DNK218" s="1"/>
      <c r="DNL218" s="1"/>
      <c r="DNM218" s="1"/>
      <c r="DNN218" s="1"/>
      <c r="DNO218" s="1"/>
      <c r="DNP218" s="1"/>
      <c r="DNQ218" s="1"/>
      <c r="DNR218" s="1"/>
      <c r="DNS218" s="1"/>
      <c r="DNT218" s="1"/>
      <c r="DNU218" s="1"/>
      <c r="DNV218" s="1"/>
      <c r="DNW218" s="1"/>
      <c r="DNX218" s="1"/>
      <c r="DNY218" s="1"/>
      <c r="DNZ218" s="1"/>
      <c r="DOA218" s="1"/>
      <c r="DOB218" s="1"/>
      <c r="DOC218" s="1"/>
      <c r="DOD218" s="1"/>
      <c r="DOE218" s="1"/>
      <c r="DOF218" s="1"/>
      <c r="DOG218" s="1"/>
      <c r="DOH218" s="1"/>
      <c r="DOI218" s="1"/>
      <c r="DOJ218" s="1"/>
      <c r="DOK218" s="1"/>
      <c r="DOL218" s="1"/>
      <c r="DOM218" s="1"/>
      <c r="DON218" s="1"/>
      <c r="DOO218" s="1"/>
      <c r="DOP218" s="1"/>
      <c r="DOQ218" s="1"/>
      <c r="DOR218" s="1"/>
      <c r="DOS218" s="1"/>
      <c r="DOT218" s="1"/>
      <c r="DOU218" s="1"/>
      <c r="DOV218" s="1"/>
      <c r="DOW218" s="1"/>
      <c r="DOX218" s="1"/>
      <c r="DOY218" s="1"/>
      <c r="DOZ218" s="1"/>
      <c r="DPA218" s="1"/>
      <c r="DPB218" s="1"/>
      <c r="DPC218" s="1"/>
      <c r="DPD218" s="1"/>
      <c r="DPE218" s="1"/>
      <c r="DPF218" s="1"/>
      <c r="DPG218" s="1"/>
      <c r="DPH218" s="1"/>
      <c r="DPI218" s="1"/>
      <c r="DPJ218" s="1"/>
      <c r="DPK218" s="1"/>
      <c r="DPL218" s="1"/>
      <c r="DPM218" s="1"/>
      <c r="DPN218" s="1"/>
      <c r="DPO218" s="1"/>
      <c r="DPP218" s="1"/>
      <c r="DPQ218" s="1"/>
      <c r="DPR218" s="1"/>
      <c r="DPS218" s="1"/>
      <c r="DPT218" s="1"/>
      <c r="DPU218" s="1"/>
      <c r="DPV218" s="1"/>
      <c r="DPW218" s="1"/>
      <c r="DPX218" s="1"/>
      <c r="DPY218" s="1"/>
      <c r="DPZ218" s="1"/>
      <c r="DQA218" s="1"/>
      <c r="DQB218" s="1"/>
      <c r="DQC218" s="1"/>
      <c r="DQD218" s="1"/>
      <c r="DQE218" s="1"/>
      <c r="DQF218" s="1"/>
      <c r="DQG218" s="1"/>
      <c r="DQH218" s="1"/>
      <c r="DQI218" s="1"/>
      <c r="DQJ218" s="1"/>
      <c r="DQK218" s="1"/>
      <c r="DQL218" s="1"/>
      <c r="DQM218" s="1"/>
      <c r="DQN218" s="1"/>
      <c r="DQO218" s="1"/>
      <c r="DQP218" s="1"/>
      <c r="DQQ218" s="1"/>
      <c r="DQR218" s="1"/>
      <c r="DQS218" s="1"/>
      <c r="DQT218" s="1"/>
      <c r="DQU218" s="1"/>
      <c r="DQV218" s="1"/>
      <c r="DQW218" s="1"/>
      <c r="DQX218" s="1"/>
      <c r="DQY218" s="1"/>
      <c r="DQZ218" s="1"/>
      <c r="DRA218" s="1"/>
      <c r="DRB218" s="1"/>
      <c r="DRC218" s="1"/>
      <c r="DRD218" s="1"/>
      <c r="DRE218" s="1"/>
      <c r="DRF218" s="1"/>
      <c r="DRG218" s="1"/>
      <c r="DRH218" s="1"/>
      <c r="DRI218" s="1"/>
      <c r="DRJ218" s="1"/>
      <c r="DRK218" s="1"/>
      <c r="DRL218" s="1"/>
      <c r="DRM218" s="1"/>
      <c r="DRN218" s="1"/>
      <c r="DRO218" s="1"/>
      <c r="DRP218" s="1"/>
      <c r="DRQ218" s="1"/>
      <c r="DRR218" s="1"/>
      <c r="DRS218" s="1"/>
      <c r="DRT218" s="1"/>
      <c r="DRU218" s="1"/>
      <c r="DRV218" s="1"/>
      <c r="DRW218" s="1"/>
      <c r="DRX218" s="1"/>
      <c r="DRY218" s="1"/>
      <c r="DRZ218" s="1"/>
      <c r="DSA218" s="1"/>
      <c r="DSB218" s="1"/>
      <c r="DSC218" s="1"/>
      <c r="DSD218" s="1"/>
      <c r="DSE218" s="1"/>
      <c r="DSF218" s="1"/>
      <c r="DSG218" s="1"/>
      <c r="DSH218" s="1"/>
      <c r="DSI218" s="1"/>
      <c r="DSJ218" s="1"/>
      <c r="DSK218" s="1"/>
      <c r="DSL218" s="1"/>
      <c r="DSM218" s="1"/>
      <c r="DSN218" s="1"/>
      <c r="DSO218" s="1"/>
      <c r="DSP218" s="1"/>
      <c r="DSQ218" s="1"/>
      <c r="DSR218" s="1"/>
      <c r="DSS218" s="1"/>
      <c r="DST218" s="1"/>
      <c r="DSU218" s="1"/>
      <c r="DSV218" s="1"/>
      <c r="DSW218" s="1"/>
      <c r="DSX218" s="1"/>
      <c r="DSY218" s="1"/>
      <c r="DSZ218" s="1"/>
      <c r="DTA218" s="1"/>
      <c r="DTB218" s="1"/>
      <c r="DTC218" s="1"/>
      <c r="DTD218" s="1"/>
      <c r="DTE218" s="1"/>
      <c r="DTF218" s="1"/>
      <c r="DTG218" s="1"/>
      <c r="DTH218" s="1"/>
      <c r="DTI218" s="1"/>
      <c r="DTJ218" s="1"/>
      <c r="DTK218" s="1"/>
      <c r="DTL218" s="1"/>
      <c r="DTM218" s="1"/>
      <c r="DTN218" s="1"/>
      <c r="DTO218" s="1"/>
      <c r="DTP218" s="1"/>
      <c r="DTQ218" s="1"/>
      <c r="DTR218" s="1"/>
      <c r="DTS218" s="1"/>
      <c r="DTT218" s="1"/>
      <c r="DTU218" s="1"/>
      <c r="DTV218" s="1"/>
      <c r="DTW218" s="1"/>
      <c r="DTX218" s="1"/>
      <c r="DTY218" s="1"/>
      <c r="DTZ218" s="1"/>
      <c r="DUA218" s="1"/>
      <c r="DUB218" s="1"/>
      <c r="DUC218" s="1"/>
      <c r="DUD218" s="1"/>
      <c r="DUE218" s="1"/>
      <c r="DUF218" s="1"/>
      <c r="DUG218" s="1"/>
      <c r="DUH218" s="1"/>
      <c r="DUI218" s="1"/>
      <c r="DUJ218" s="1"/>
      <c r="DUK218" s="1"/>
      <c r="DUL218" s="1"/>
      <c r="DUM218" s="1"/>
      <c r="DUN218" s="1"/>
      <c r="DUO218" s="1"/>
      <c r="DUP218" s="1"/>
      <c r="DUQ218" s="1"/>
      <c r="DUR218" s="1"/>
      <c r="DUS218" s="1"/>
      <c r="DUT218" s="1"/>
      <c r="DUU218" s="1"/>
      <c r="DUV218" s="1"/>
      <c r="DUW218" s="1"/>
      <c r="DUX218" s="1"/>
      <c r="DUY218" s="1"/>
      <c r="DUZ218" s="1"/>
      <c r="DVA218" s="1"/>
      <c r="DVB218" s="1"/>
      <c r="DVC218" s="1"/>
      <c r="DVD218" s="1"/>
      <c r="DVE218" s="1"/>
      <c r="DVF218" s="1"/>
      <c r="DVG218" s="1"/>
      <c r="DVH218" s="1"/>
      <c r="DVI218" s="1"/>
      <c r="DVJ218" s="1"/>
      <c r="DVK218" s="1"/>
      <c r="DVL218" s="1"/>
      <c r="DVM218" s="1"/>
      <c r="DVN218" s="1"/>
      <c r="DVO218" s="1"/>
      <c r="DVP218" s="1"/>
      <c r="DVQ218" s="1"/>
      <c r="DVR218" s="1"/>
      <c r="DVS218" s="1"/>
      <c r="DVT218" s="1"/>
      <c r="DVU218" s="1"/>
      <c r="DVV218" s="1"/>
      <c r="DVW218" s="1"/>
      <c r="DVX218" s="1"/>
      <c r="DVY218" s="1"/>
      <c r="DVZ218" s="1"/>
      <c r="DWA218" s="1"/>
      <c r="DWB218" s="1"/>
      <c r="DWC218" s="1"/>
      <c r="DWD218" s="1"/>
      <c r="DWE218" s="1"/>
      <c r="DWF218" s="1"/>
      <c r="DWG218" s="1"/>
      <c r="DWH218" s="1"/>
      <c r="DWI218" s="1"/>
      <c r="DWJ218" s="1"/>
      <c r="DWK218" s="1"/>
      <c r="DWL218" s="1"/>
      <c r="DWM218" s="1"/>
      <c r="DWN218" s="1"/>
      <c r="DWO218" s="1"/>
      <c r="DWP218" s="1"/>
      <c r="DWQ218" s="1"/>
      <c r="DWR218" s="1"/>
      <c r="DWS218" s="1"/>
      <c r="DWT218" s="1"/>
      <c r="DWU218" s="1"/>
      <c r="DWV218" s="1"/>
      <c r="DWW218" s="1"/>
      <c r="DWX218" s="1"/>
      <c r="DWY218" s="1"/>
      <c r="DWZ218" s="1"/>
      <c r="DXA218" s="1"/>
      <c r="DXB218" s="1"/>
      <c r="DXC218" s="1"/>
      <c r="DXD218" s="1"/>
      <c r="DXE218" s="1"/>
      <c r="DXF218" s="1"/>
      <c r="DXG218" s="1"/>
      <c r="DXH218" s="1"/>
      <c r="DXI218" s="1"/>
      <c r="DXJ218" s="1"/>
      <c r="DXK218" s="1"/>
      <c r="DXL218" s="1"/>
      <c r="DXM218" s="1"/>
      <c r="DXN218" s="1"/>
      <c r="DXO218" s="1"/>
      <c r="DXP218" s="1"/>
      <c r="DXQ218" s="1"/>
      <c r="DXR218" s="1"/>
      <c r="DXS218" s="1"/>
      <c r="DXT218" s="1"/>
      <c r="DXU218" s="1"/>
      <c r="DXV218" s="1"/>
      <c r="DXW218" s="1"/>
      <c r="DXX218" s="1"/>
      <c r="DXY218" s="1"/>
      <c r="DXZ218" s="1"/>
      <c r="DYA218" s="1"/>
      <c r="DYB218" s="1"/>
      <c r="DYC218" s="1"/>
      <c r="DYD218" s="1"/>
      <c r="DYE218" s="1"/>
      <c r="DYF218" s="1"/>
      <c r="DYG218" s="1"/>
      <c r="DYH218" s="1"/>
      <c r="DYI218" s="1"/>
      <c r="DYJ218" s="1"/>
      <c r="DYK218" s="1"/>
      <c r="DYL218" s="1"/>
      <c r="DYM218" s="1"/>
      <c r="DYN218" s="1"/>
      <c r="DYO218" s="1"/>
      <c r="DYP218" s="1"/>
      <c r="DYQ218" s="1"/>
      <c r="DYR218" s="1"/>
      <c r="DYS218" s="1"/>
      <c r="DYT218" s="1"/>
      <c r="DYU218" s="1"/>
      <c r="DYV218" s="1"/>
      <c r="DYW218" s="1"/>
      <c r="DYX218" s="1"/>
      <c r="DYY218" s="1"/>
      <c r="DYZ218" s="1"/>
      <c r="DZA218" s="1"/>
      <c r="DZB218" s="1"/>
      <c r="DZC218" s="1"/>
      <c r="DZD218" s="1"/>
      <c r="DZE218" s="1"/>
      <c r="DZF218" s="1"/>
      <c r="DZG218" s="1"/>
      <c r="DZH218" s="1"/>
      <c r="DZI218" s="1"/>
      <c r="DZJ218" s="1"/>
      <c r="DZK218" s="1"/>
      <c r="DZL218" s="1"/>
      <c r="DZM218" s="1"/>
      <c r="DZN218" s="1"/>
      <c r="DZO218" s="1"/>
      <c r="DZP218" s="1"/>
      <c r="DZQ218" s="1"/>
      <c r="DZR218" s="1"/>
      <c r="DZS218" s="1"/>
      <c r="DZT218" s="1"/>
      <c r="DZU218" s="1"/>
      <c r="DZV218" s="1"/>
      <c r="DZW218" s="1"/>
      <c r="DZX218" s="1"/>
      <c r="DZY218" s="1"/>
      <c r="DZZ218" s="1"/>
      <c r="EAA218" s="1"/>
      <c r="EAB218" s="1"/>
      <c r="EAC218" s="1"/>
      <c r="EAD218" s="1"/>
      <c r="EAE218" s="1"/>
      <c r="EAF218" s="1"/>
      <c r="EAG218" s="1"/>
      <c r="EAH218" s="1"/>
      <c r="EAI218" s="1"/>
      <c r="EAJ218" s="1"/>
      <c r="EAK218" s="1"/>
      <c r="EAL218" s="1"/>
      <c r="EAM218" s="1"/>
      <c r="EAN218" s="1"/>
      <c r="EAO218" s="1"/>
      <c r="EAP218" s="1"/>
      <c r="EAQ218" s="1"/>
      <c r="EAR218" s="1"/>
      <c r="EAS218" s="1"/>
      <c r="EAT218" s="1"/>
      <c r="EAU218" s="1"/>
      <c r="EAV218" s="1"/>
      <c r="EAW218" s="1"/>
      <c r="EAX218" s="1"/>
      <c r="EAY218" s="1"/>
      <c r="EAZ218" s="1"/>
      <c r="EBA218" s="1"/>
      <c r="EBB218" s="1"/>
      <c r="EBC218" s="1"/>
      <c r="EBD218" s="1"/>
      <c r="EBE218" s="1"/>
      <c r="EBF218" s="1"/>
      <c r="EBG218" s="1"/>
      <c r="EBH218" s="1"/>
      <c r="EBI218" s="1"/>
      <c r="EBJ218" s="1"/>
      <c r="EBK218" s="1"/>
      <c r="EBL218" s="1"/>
      <c r="EBM218" s="1"/>
      <c r="EBN218" s="1"/>
      <c r="EBO218" s="1"/>
      <c r="EBP218" s="1"/>
      <c r="EBQ218" s="1"/>
      <c r="EBR218" s="1"/>
      <c r="EBS218" s="1"/>
      <c r="EBT218" s="1"/>
      <c r="EBU218" s="1"/>
      <c r="EBV218" s="1"/>
      <c r="EBW218" s="1"/>
      <c r="EBX218" s="1"/>
      <c r="EBY218" s="1"/>
      <c r="EBZ218" s="1"/>
      <c r="ECA218" s="1"/>
      <c r="ECB218" s="1"/>
      <c r="ECC218" s="1"/>
      <c r="ECD218" s="1"/>
      <c r="ECE218" s="1"/>
      <c r="ECF218" s="1"/>
      <c r="ECG218" s="1"/>
      <c r="ECH218" s="1"/>
      <c r="ECI218" s="1"/>
      <c r="ECJ218" s="1"/>
      <c r="ECK218" s="1"/>
      <c r="ECL218" s="1"/>
      <c r="ECM218" s="1"/>
      <c r="ECN218" s="1"/>
      <c r="ECO218" s="1"/>
      <c r="ECP218" s="1"/>
      <c r="ECQ218" s="1"/>
      <c r="ECR218" s="1"/>
      <c r="ECS218" s="1"/>
      <c r="ECT218" s="1"/>
      <c r="ECU218" s="1"/>
      <c r="ECV218" s="1"/>
      <c r="ECW218" s="1"/>
      <c r="ECX218" s="1"/>
      <c r="ECY218" s="1"/>
      <c r="ECZ218" s="1"/>
      <c r="EDA218" s="1"/>
      <c r="EDB218" s="1"/>
      <c r="EDC218" s="1"/>
      <c r="EDD218" s="1"/>
      <c r="EDE218" s="1"/>
      <c r="EDF218" s="1"/>
      <c r="EDG218" s="1"/>
      <c r="EDH218" s="1"/>
      <c r="EDI218" s="1"/>
      <c r="EDJ218" s="1"/>
      <c r="EDK218" s="1"/>
      <c r="EDL218" s="1"/>
      <c r="EDM218" s="1"/>
      <c r="EDN218" s="1"/>
      <c r="EDO218" s="1"/>
      <c r="EDP218" s="1"/>
      <c r="EDQ218" s="1"/>
      <c r="EDR218" s="1"/>
      <c r="EDS218" s="1"/>
      <c r="EDT218" s="1"/>
      <c r="EDU218" s="1"/>
      <c r="EDV218" s="1"/>
      <c r="EDW218" s="1"/>
      <c r="EDX218" s="1"/>
      <c r="EDY218" s="1"/>
      <c r="EDZ218" s="1"/>
      <c r="EEA218" s="1"/>
      <c r="EEB218" s="1"/>
      <c r="EEC218" s="1"/>
      <c r="EED218" s="1"/>
      <c r="EEE218" s="1"/>
      <c r="EEF218" s="1"/>
      <c r="EEG218" s="1"/>
      <c r="EEH218" s="1"/>
      <c r="EEI218" s="1"/>
      <c r="EEJ218" s="1"/>
      <c r="EEK218" s="1"/>
      <c r="EEL218" s="1"/>
      <c r="EEM218" s="1"/>
      <c r="EEN218" s="1"/>
      <c r="EEO218" s="1"/>
      <c r="EEP218" s="1"/>
      <c r="EEQ218" s="1"/>
      <c r="EER218" s="1"/>
      <c r="EES218" s="1"/>
      <c r="EET218" s="1"/>
      <c r="EEU218" s="1"/>
      <c r="EEV218" s="1"/>
      <c r="EEW218" s="1"/>
      <c r="EEX218" s="1"/>
      <c r="EEY218" s="1"/>
      <c r="EEZ218" s="1"/>
      <c r="EFA218" s="1"/>
      <c r="EFB218" s="1"/>
      <c r="EFC218" s="1"/>
      <c r="EFD218" s="1"/>
      <c r="EFE218" s="1"/>
      <c r="EFF218" s="1"/>
      <c r="EFG218" s="1"/>
      <c r="EFH218" s="1"/>
      <c r="EFI218" s="1"/>
      <c r="EFJ218" s="1"/>
      <c r="EFK218" s="1"/>
      <c r="EFL218" s="1"/>
      <c r="EFM218" s="1"/>
      <c r="EFN218" s="1"/>
      <c r="EFO218" s="1"/>
      <c r="EFP218" s="1"/>
      <c r="EFQ218" s="1"/>
      <c r="EFR218" s="1"/>
      <c r="EFS218" s="1"/>
      <c r="EFT218" s="1"/>
      <c r="EFU218" s="1"/>
      <c r="EFV218" s="1"/>
      <c r="EFW218" s="1"/>
      <c r="EFX218" s="1"/>
      <c r="EFY218" s="1"/>
      <c r="EFZ218" s="1"/>
      <c r="EGA218" s="1"/>
      <c r="EGB218" s="1"/>
      <c r="EGC218" s="1"/>
      <c r="EGD218" s="1"/>
      <c r="EGE218" s="1"/>
      <c r="EGF218" s="1"/>
      <c r="EGG218" s="1"/>
      <c r="EGH218" s="1"/>
      <c r="EGI218" s="1"/>
      <c r="EGJ218" s="1"/>
      <c r="EGK218" s="1"/>
      <c r="EGL218" s="1"/>
      <c r="EGM218" s="1"/>
      <c r="EGN218" s="1"/>
      <c r="EGO218" s="1"/>
      <c r="EGP218" s="1"/>
      <c r="EGQ218" s="1"/>
      <c r="EGR218" s="1"/>
      <c r="EGS218" s="1"/>
      <c r="EGT218" s="1"/>
      <c r="EGU218" s="1"/>
      <c r="EGV218" s="1"/>
      <c r="EGW218" s="1"/>
      <c r="EGX218" s="1"/>
      <c r="EGY218" s="1"/>
      <c r="EGZ218" s="1"/>
      <c r="EHA218" s="1"/>
      <c r="EHB218" s="1"/>
      <c r="EHC218" s="1"/>
      <c r="EHD218" s="1"/>
      <c r="EHE218" s="1"/>
      <c r="EHF218" s="1"/>
      <c r="EHG218" s="1"/>
      <c r="EHH218" s="1"/>
      <c r="EHI218" s="1"/>
      <c r="EHJ218" s="1"/>
      <c r="EHK218" s="1"/>
      <c r="EHL218" s="1"/>
      <c r="EHM218" s="1"/>
      <c r="EHN218" s="1"/>
      <c r="EHO218" s="1"/>
      <c r="EHP218" s="1"/>
      <c r="EHQ218" s="1"/>
      <c r="EHR218" s="1"/>
      <c r="EHS218" s="1"/>
      <c r="EHT218" s="1"/>
      <c r="EHU218" s="1"/>
      <c r="EHV218" s="1"/>
      <c r="EHW218" s="1"/>
      <c r="EHX218" s="1"/>
      <c r="EHY218" s="1"/>
      <c r="EHZ218" s="1"/>
      <c r="EIA218" s="1"/>
      <c r="EIB218" s="1"/>
      <c r="EIC218" s="1"/>
      <c r="EID218" s="1"/>
      <c r="EIE218" s="1"/>
      <c r="EIF218" s="1"/>
      <c r="EIG218" s="1"/>
      <c r="EIH218" s="1"/>
      <c r="EII218" s="1"/>
      <c r="EIJ218" s="1"/>
      <c r="EIK218" s="1"/>
      <c r="EIL218" s="1"/>
      <c r="EIM218" s="1"/>
      <c r="EIN218" s="1"/>
      <c r="EIO218" s="1"/>
      <c r="EIP218" s="1"/>
      <c r="EIQ218" s="1"/>
      <c r="EIR218" s="1"/>
      <c r="EIS218" s="1"/>
      <c r="EIT218" s="1"/>
      <c r="EIU218" s="1"/>
      <c r="EIV218" s="1"/>
      <c r="EIW218" s="1"/>
      <c r="EIX218" s="1"/>
      <c r="EIY218" s="1"/>
      <c r="EIZ218" s="1"/>
      <c r="EJA218" s="1"/>
      <c r="EJB218" s="1"/>
      <c r="EJC218" s="1"/>
      <c r="EJD218" s="1"/>
      <c r="EJE218" s="1"/>
      <c r="EJF218" s="1"/>
      <c r="EJG218" s="1"/>
      <c r="EJH218" s="1"/>
      <c r="EJI218" s="1"/>
      <c r="EJJ218" s="1"/>
      <c r="EJK218" s="1"/>
      <c r="EJL218" s="1"/>
      <c r="EJM218" s="1"/>
      <c r="EJN218" s="1"/>
      <c r="EJO218" s="1"/>
      <c r="EJP218" s="1"/>
      <c r="EJQ218" s="1"/>
      <c r="EJR218" s="1"/>
      <c r="EJS218" s="1"/>
      <c r="EJT218" s="1"/>
      <c r="EJU218" s="1"/>
      <c r="EJV218" s="1"/>
      <c r="EJW218" s="1"/>
      <c r="EJX218" s="1"/>
      <c r="EJY218" s="1"/>
      <c r="EJZ218" s="1"/>
      <c r="EKA218" s="1"/>
      <c r="EKB218" s="1"/>
      <c r="EKC218" s="1"/>
      <c r="EKD218" s="1"/>
      <c r="EKE218" s="1"/>
      <c r="EKF218" s="1"/>
      <c r="EKG218" s="1"/>
      <c r="EKH218" s="1"/>
      <c r="EKI218" s="1"/>
      <c r="EKJ218" s="1"/>
      <c r="EKK218" s="1"/>
      <c r="EKL218" s="1"/>
      <c r="EKM218" s="1"/>
      <c r="EKN218" s="1"/>
      <c r="EKO218" s="1"/>
      <c r="EKP218" s="1"/>
      <c r="EKQ218" s="1"/>
      <c r="EKR218" s="1"/>
      <c r="EKS218" s="1"/>
      <c r="EKT218" s="1"/>
      <c r="EKU218" s="1"/>
      <c r="EKV218" s="1"/>
      <c r="EKW218" s="1"/>
      <c r="EKX218" s="1"/>
      <c r="EKY218" s="1"/>
      <c r="EKZ218" s="1"/>
      <c r="ELA218" s="1"/>
      <c r="ELB218" s="1"/>
      <c r="ELC218" s="1"/>
      <c r="ELD218" s="1"/>
      <c r="ELE218" s="1"/>
      <c r="ELF218" s="1"/>
      <c r="ELG218" s="1"/>
      <c r="ELH218" s="1"/>
      <c r="ELI218" s="1"/>
      <c r="ELJ218" s="1"/>
      <c r="ELK218" s="1"/>
      <c r="ELL218" s="1"/>
      <c r="ELM218" s="1"/>
      <c r="ELN218" s="1"/>
      <c r="ELO218" s="1"/>
      <c r="ELP218" s="1"/>
      <c r="ELQ218" s="1"/>
      <c r="ELR218" s="1"/>
      <c r="ELS218" s="1"/>
      <c r="ELT218" s="1"/>
      <c r="ELU218" s="1"/>
      <c r="ELV218" s="1"/>
      <c r="ELW218" s="1"/>
      <c r="ELX218" s="1"/>
      <c r="ELY218" s="1"/>
      <c r="ELZ218" s="1"/>
      <c r="EMA218" s="1"/>
      <c r="EMB218" s="1"/>
      <c r="EMC218" s="1"/>
      <c r="EMD218" s="1"/>
      <c r="EME218" s="1"/>
      <c r="EMF218" s="1"/>
      <c r="EMG218" s="1"/>
      <c r="EMH218" s="1"/>
      <c r="EMI218" s="1"/>
      <c r="EMJ218" s="1"/>
      <c r="EMK218" s="1"/>
      <c r="EML218" s="1"/>
      <c r="EMM218" s="1"/>
      <c r="EMN218" s="1"/>
      <c r="EMO218" s="1"/>
      <c r="EMP218" s="1"/>
      <c r="EMQ218" s="1"/>
      <c r="EMR218" s="1"/>
      <c r="EMS218" s="1"/>
      <c r="EMT218" s="1"/>
      <c r="EMU218" s="1"/>
      <c r="EMV218" s="1"/>
      <c r="EMW218" s="1"/>
      <c r="EMX218" s="1"/>
      <c r="EMY218" s="1"/>
      <c r="EMZ218" s="1"/>
      <c r="ENA218" s="1"/>
      <c r="ENB218" s="1"/>
      <c r="ENC218" s="1"/>
      <c r="END218" s="1"/>
      <c r="ENE218" s="1"/>
      <c r="ENF218" s="1"/>
      <c r="ENG218" s="1"/>
      <c r="ENH218" s="1"/>
      <c r="ENI218" s="1"/>
      <c r="ENJ218" s="1"/>
      <c r="ENK218" s="1"/>
      <c r="ENL218" s="1"/>
      <c r="ENM218" s="1"/>
      <c r="ENN218" s="1"/>
      <c r="ENO218" s="1"/>
      <c r="ENP218" s="1"/>
      <c r="ENQ218" s="1"/>
      <c r="ENR218" s="1"/>
      <c r="ENS218" s="1"/>
      <c r="ENT218" s="1"/>
      <c r="ENU218" s="1"/>
      <c r="ENV218" s="1"/>
      <c r="ENW218" s="1"/>
      <c r="ENX218" s="1"/>
      <c r="ENY218" s="1"/>
      <c r="ENZ218" s="1"/>
      <c r="EOA218" s="1"/>
      <c r="EOB218" s="1"/>
      <c r="EOC218" s="1"/>
      <c r="EOD218" s="1"/>
      <c r="EOE218" s="1"/>
      <c r="EOF218" s="1"/>
      <c r="EOG218" s="1"/>
      <c r="EOH218" s="1"/>
      <c r="EOI218" s="1"/>
      <c r="EOJ218" s="1"/>
      <c r="EOK218" s="1"/>
      <c r="EOL218" s="1"/>
      <c r="EOM218" s="1"/>
      <c r="EON218" s="1"/>
      <c r="EOO218" s="1"/>
      <c r="EOP218" s="1"/>
      <c r="EOQ218" s="1"/>
      <c r="EOR218" s="1"/>
      <c r="EOS218" s="1"/>
      <c r="EOT218" s="1"/>
      <c r="EOU218" s="1"/>
      <c r="EOV218" s="1"/>
      <c r="EOW218" s="1"/>
      <c r="EOX218" s="1"/>
      <c r="EOY218" s="1"/>
      <c r="EOZ218" s="1"/>
      <c r="EPA218" s="1"/>
      <c r="EPB218" s="1"/>
      <c r="EPC218" s="1"/>
      <c r="EPD218" s="1"/>
      <c r="EPE218" s="1"/>
      <c r="EPF218" s="1"/>
      <c r="EPG218" s="1"/>
      <c r="EPH218" s="1"/>
      <c r="EPI218" s="1"/>
      <c r="EPJ218" s="1"/>
      <c r="EPK218" s="1"/>
      <c r="EPL218" s="1"/>
      <c r="EPM218" s="1"/>
      <c r="EPN218" s="1"/>
      <c r="EPO218" s="1"/>
      <c r="EPP218" s="1"/>
      <c r="EPQ218" s="1"/>
      <c r="EPR218" s="1"/>
      <c r="EPS218" s="1"/>
      <c r="EPT218" s="1"/>
      <c r="EPU218" s="1"/>
      <c r="EPV218" s="1"/>
      <c r="EPW218" s="1"/>
      <c r="EPX218" s="1"/>
      <c r="EPY218" s="1"/>
      <c r="EPZ218" s="1"/>
      <c r="EQA218" s="1"/>
      <c r="EQB218" s="1"/>
      <c r="EQC218" s="1"/>
      <c r="EQD218" s="1"/>
      <c r="EQE218" s="1"/>
      <c r="EQF218" s="1"/>
      <c r="EQG218" s="1"/>
      <c r="EQH218" s="1"/>
      <c r="EQI218" s="1"/>
      <c r="EQJ218" s="1"/>
      <c r="EQK218" s="1"/>
      <c r="EQL218" s="1"/>
      <c r="EQM218" s="1"/>
      <c r="EQN218" s="1"/>
      <c r="EQO218" s="1"/>
      <c r="EQP218" s="1"/>
      <c r="EQQ218" s="1"/>
      <c r="EQR218" s="1"/>
      <c r="EQS218" s="1"/>
      <c r="EQT218" s="1"/>
      <c r="EQU218" s="1"/>
      <c r="EQV218" s="1"/>
      <c r="EQW218" s="1"/>
      <c r="EQX218" s="1"/>
      <c r="EQY218" s="1"/>
      <c r="EQZ218" s="1"/>
      <c r="ERA218" s="1"/>
      <c r="ERB218" s="1"/>
      <c r="ERC218" s="1"/>
      <c r="ERD218" s="1"/>
      <c r="ERE218" s="1"/>
      <c r="ERF218" s="1"/>
      <c r="ERG218" s="1"/>
      <c r="ERH218" s="1"/>
      <c r="ERI218" s="1"/>
      <c r="ERJ218" s="1"/>
      <c r="ERK218" s="1"/>
      <c r="ERL218" s="1"/>
      <c r="ERM218" s="1"/>
      <c r="ERN218" s="1"/>
      <c r="ERO218" s="1"/>
      <c r="ERP218" s="1"/>
      <c r="ERQ218" s="1"/>
      <c r="ERR218" s="1"/>
      <c r="ERS218" s="1"/>
      <c r="ERT218" s="1"/>
      <c r="ERU218" s="1"/>
      <c r="ERV218" s="1"/>
      <c r="ERW218" s="1"/>
      <c r="ERX218" s="1"/>
      <c r="ERY218" s="1"/>
      <c r="ERZ218" s="1"/>
      <c r="ESA218" s="1"/>
      <c r="ESB218" s="1"/>
      <c r="ESC218" s="1"/>
      <c r="ESD218" s="1"/>
      <c r="ESE218" s="1"/>
      <c r="ESF218" s="1"/>
      <c r="ESG218" s="1"/>
      <c r="ESH218" s="1"/>
      <c r="ESI218" s="1"/>
      <c r="ESJ218" s="1"/>
      <c r="ESK218" s="1"/>
      <c r="ESL218" s="1"/>
      <c r="ESM218" s="1"/>
      <c r="ESN218" s="1"/>
      <c r="ESO218" s="1"/>
      <c r="ESP218" s="1"/>
      <c r="ESQ218" s="1"/>
      <c r="ESR218" s="1"/>
      <c r="ESS218" s="1"/>
      <c r="EST218" s="1"/>
      <c r="ESU218" s="1"/>
      <c r="ESV218" s="1"/>
      <c r="ESW218" s="1"/>
      <c r="ESX218" s="1"/>
      <c r="ESY218" s="1"/>
      <c r="ESZ218" s="1"/>
      <c r="ETA218" s="1"/>
      <c r="ETB218" s="1"/>
      <c r="ETC218" s="1"/>
      <c r="ETD218" s="1"/>
      <c r="ETE218" s="1"/>
      <c r="ETF218" s="1"/>
      <c r="ETG218" s="1"/>
      <c r="ETH218" s="1"/>
      <c r="ETI218" s="1"/>
      <c r="ETJ218" s="1"/>
      <c r="ETK218" s="1"/>
      <c r="ETL218" s="1"/>
      <c r="ETM218" s="1"/>
      <c r="ETN218" s="1"/>
      <c r="ETO218" s="1"/>
      <c r="ETP218" s="1"/>
      <c r="ETQ218" s="1"/>
      <c r="ETR218" s="1"/>
      <c r="ETS218" s="1"/>
      <c r="ETT218" s="1"/>
      <c r="ETU218" s="1"/>
      <c r="ETV218" s="1"/>
      <c r="ETW218" s="1"/>
      <c r="ETX218" s="1"/>
      <c r="ETY218" s="1"/>
      <c r="ETZ218" s="1"/>
      <c r="EUA218" s="1"/>
      <c r="EUB218" s="1"/>
      <c r="EUC218" s="1"/>
      <c r="EUD218" s="1"/>
      <c r="EUE218" s="1"/>
      <c r="EUF218" s="1"/>
      <c r="EUG218" s="1"/>
      <c r="EUH218" s="1"/>
      <c r="EUI218" s="1"/>
      <c r="EUJ218" s="1"/>
      <c r="EUK218" s="1"/>
      <c r="EUL218" s="1"/>
      <c r="EUM218" s="1"/>
      <c r="EUN218" s="1"/>
      <c r="EUO218" s="1"/>
      <c r="EUP218" s="1"/>
      <c r="EUQ218" s="1"/>
      <c r="EUR218" s="1"/>
      <c r="EUS218" s="1"/>
      <c r="EUT218" s="1"/>
      <c r="EUU218" s="1"/>
      <c r="EUV218" s="1"/>
      <c r="EUW218" s="1"/>
      <c r="EUX218" s="1"/>
      <c r="EUY218" s="1"/>
      <c r="EUZ218" s="1"/>
      <c r="EVA218" s="1"/>
      <c r="EVB218" s="1"/>
      <c r="EVC218" s="1"/>
      <c r="EVD218" s="1"/>
      <c r="EVE218" s="1"/>
      <c r="EVF218" s="1"/>
      <c r="EVG218" s="1"/>
      <c r="EVH218" s="1"/>
      <c r="EVI218" s="1"/>
      <c r="EVJ218" s="1"/>
      <c r="EVK218" s="1"/>
      <c r="EVL218" s="1"/>
      <c r="EVM218" s="1"/>
      <c r="EVN218" s="1"/>
      <c r="EVO218" s="1"/>
      <c r="EVP218" s="1"/>
      <c r="EVQ218" s="1"/>
      <c r="EVR218" s="1"/>
      <c r="EVS218" s="1"/>
      <c r="EVT218" s="1"/>
      <c r="EVU218" s="1"/>
      <c r="EVV218" s="1"/>
      <c r="EVW218" s="1"/>
      <c r="EVX218" s="1"/>
      <c r="EVY218" s="1"/>
      <c r="EVZ218" s="1"/>
      <c r="EWA218" s="1"/>
      <c r="EWB218" s="1"/>
      <c r="EWC218" s="1"/>
      <c r="EWD218" s="1"/>
      <c r="EWE218" s="1"/>
      <c r="EWF218" s="1"/>
      <c r="EWG218" s="1"/>
      <c r="EWH218" s="1"/>
      <c r="EWI218" s="1"/>
      <c r="EWJ218" s="1"/>
      <c r="EWK218" s="1"/>
      <c r="EWL218" s="1"/>
      <c r="EWM218" s="1"/>
      <c r="EWN218" s="1"/>
      <c r="EWO218" s="1"/>
      <c r="EWP218" s="1"/>
      <c r="EWQ218" s="1"/>
      <c r="EWR218" s="1"/>
      <c r="EWS218" s="1"/>
      <c r="EWT218" s="1"/>
      <c r="EWU218" s="1"/>
      <c r="EWV218" s="1"/>
      <c r="EWW218" s="1"/>
      <c r="EWX218" s="1"/>
      <c r="EWY218" s="1"/>
      <c r="EWZ218" s="1"/>
      <c r="EXA218" s="1"/>
      <c r="EXB218" s="1"/>
      <c r="EXC218" s="1"/>
      <c r="EXD218" s="1"/>
      <c r="EXE218" s="1"/>
      <c r="EXF218" s="1"/>
      <c r="EXG218" s="1"/>
      <c r="EXH218" s="1"/>
      <c r="EXI218" s="1"/>
      <c r="EXJ218" s="1"/>
      <c r="EXK218" s="1"/>
      <c r="EXL218" s="1"/>
      <c r="EXM218" s="1"/>
      <c r="EXN218" s="1"/>
      <c r="EXO218" s="1"/>
      <c r="EXP218" s="1"/>
      <c r="EXQ218" s="1"/>
      <c r="EXR218" s="1"/>
      <c r="EXS218" s="1"/>
      <c r="EXT218" s="1"/>
      <c r="EXU218" s="1"/>
      <c r="EXV218" s="1"/>
      <c r="EXW218" s="1"/>
      <c r="EXX218" s="1"/>
      <c r="EXY218" s="1"/>
      <c r="EXZ218" s="1"/>
      <c r="EYA218" s="1"/>
      <c r="EYB218" s="1"/>
      <c r="EYC218" s="1"/>
      <c r="EYD218" s="1"/>
      <c r="EYE218" s="1"/>
      <c r="EYF218" s="1"/>
      <c r="EYG218" s="1"/>
      <c r="EYH218" s="1"/>
      <c r="EYI218" s="1"/>
      <c r="EYJ218" s="1"/>
      <c r="EYK218" s="1"/>
      <c r="EYL218" s="1"/>
      <c r="EYM218" s="1"/>
      <c r="EYN218" s="1"/>
      <c r="EYO218" s="1"/>
      <c r="EYP218" s="1"/>
      <c r="EYQ218" s="1"/>
      <c r="EYR218" s="1"/>
      <c r="EYS218" s="1"/>
      <c r="EYT218" s="1"/>
      <c r="EYU218" s="1"/>
      <c r="EYV218" s="1"/>
      <c r="EYW218" s="1"/>
      <c r="EYX218" s="1"/>
      <c r="EYY218" s="1"/>
      <c r="EYZ218" s="1"/>
      <c r="EZA218" s="1"/>
      <c r="EZB218" s="1"/>
      <c r="EZC218" s="1"/>
      <c r="EZD218" s="1"/>
      <c r="EZE218" s="1"/>
      <c r="EZF218" s="1"/>
      <c r="EZG218" s="1"/>
      <c r="EZH218" s="1"/>
      <c r="EZI218" s="1"/>
      <c r="EZJ218" s="1"/>
      <c r="EZK218" s="1"/>
      <c r="EZL218" s="1"/>
      <c r="EZM218" s="1"/>
      <c r="EZN218" s="1"/>
      <c r="EZO218" s="1"/>
      <c r="EZP218" s="1"/>
      <c r="EZQ218" s="1"/>
      <c r="EZR218" s="1"/>
      <c r="EZS218" s="1"/>
      <c r="EZT218" s="1"/>
      <c r="EZU218" s="1"/>
      <c r="EZV218" s="1"/>
      <c r="EZW218" s="1"/>
      <c r="EZX218" s="1"/>
      <c r="EZY218" s="1"/>
      <c r="EZZ218" s="1"/>
      <c r="FAA218" s="1"/>
      <c r="FAB218" s="1"/>
      <c r="FAC218" s="1"/>
      <c r="FAD218" s="1"/>
      <c r="FAE218" s="1"/>
      <c r="FAF218" s="1"/>
      <c r="FAG218" s="1"/>
      <c r="FAH218" s="1"/>
      <c r="FAI218" s="1"/>
      <c r="FAJ218" s="1"/>
      <c r="FAK218" s="1"/>
      <c r="FAL218" s="1"/>
      <c r="FAM218" s="1"/>
      <c r="FAN218" s="1"/>
      <c r="FAO218" s="1"/>
      <c r="FAP218" s="1"/>
      <c r="FAQ218" s="1"/>
      <c r="FAR218" s="1"/>
      <c r="FAS218" s="1"/>
      <c r="FAT218" s="1"/>
      <c r="FAU218" s="1"/>
      <c r="FAV218" s="1"/>
      <c r="FAW218" s="1"/>
      <c r="FAX218" s="1"/>
      <c r="FAY218" s="1"/>
      <c r="FAZ218" s="1"/>
      <c r="FBA218" s="1"/>
      <c r="FBB218" s="1"/>
      <c r="FBC218" s="1"/>
      <c r="FBD218" s="1"/>
      <c r="FBE218" s="1"/>
      <c r="FBF218" s="1"/>
      <c r="FBG218" s="1"/>
      <c r="FBH218" s="1"/>
      <c r="FBI218" s="1"/>
      <c r="FBJ218" s="1"/>
      <c r="FBK218" s="1"/>
      <c r="FBL218" s="1"/>
      <c r="FBM218" s="1"/>
      <c r="FBN218" s="1"/>
      <c r="FBO218" s="1"/>
      <c r="FBP218" s="1"/>
      <c r="FBQ218" s="1"/>
      <c r="FBR218" s="1"/>
      <c r="FBS218" s="1"/>
      <c r="FBT218" s="1"/>
      <c r="FBU218" s="1"/>
      <c r="FBV218" s="1"/>
      <c r="FBW218" s="1"/>
      <c r="FBX218" s="1"/>
      <c r="FBY218" s="1"/>
      <c r="FBZ218" s="1"/>
      <c r="FCA218" s="1"/>
      <c r="FCB218" s="1"/>
      <c r="FCC218" s="1"/>
      <c r="FCD218" s="1"/>
      <c r="FCE218" s="1"/>
      <c r="FCF218" s="1"/>
      <c r="FCG218" s="1"/>
      <c r="FCH218" s="1"/>
      <c r="FCI218" s="1"/>
      <c r="FCJ218" s="1"/>
      <c r="FCK218" s="1"/>
      <c r="FCL218" s="1"/>
      <c r="FCM218" s="1"/>
      <c r="FCN218" s="1"/>
      <c r="FCO218" s="1"/>
      <c r="FCP218" s="1"/>
      <c r="FCQ218" s="1"/>
      <c r="FCR218" s="1"/>
      <c r="FCS218" s="1"/>
      <c r="FCT218" s="1"/>
      <c r="FCU218" s="1"/>
      <c r="FCV218" s="1"/>
      <c r="FCW218" s="1"/>
      <c r="FCX218" s="1"/>
      <c r="FCY218" s="1"/>
      <c r="FCZ218" s="1"/>
      <c r="FDA218" s="1"/>
      <c r="FDB218" s="1"/>
      <c r="FDC218" s="1"/>
      <c r="FDD218" s="1"/>
      <c r="FDE218" s="1"/>
      <c r="FDF218" s="1"/>
      <c r="FDG218" s="1"/>
      <c r="FDH218" s="1"/>
      <c r="FDI218" s="1"/>
      <c r="FDJ218" s="1"/>
      <c r="FDK218" s="1"/>
      <c r="FDL218" s="1"/>
      <c r="FDM218" s="1"/>
      <c r="FDN218" s="1"/>
      <c r="FDO218" s="1"/>
      <c r="FDP218" s="1"/>
      <c r="FDQ218" s="1"/>
      <c r="FDR218" s="1"/>
      <c r="FDS218" s="1"/>
      <c r="FDT218" s="1"/>
      <c r="FDU218" s="1"/>
      <c r="FDV218" s="1"/>
      <c r="FDW218" s="1"/>
      <c r="FDX218" s="1"/>
      <c r="FDY218" s="1"/>
      <c r="FDZ218" s="1"/>
      <c r="FEA218" s="1"/>
      <c r="FEB218" s="1"/>
      <c r="FEC218" s="1"/>
      <c r="FED218" s="1"/>
      <c r="FEE218" s="1"/>
      <c r="FEF218" s="1"/>
      <c r="FEG218" s="1"/>
      <c r="FEH218" s="1"/>
      <c r="FEI218" s="1"/>
      <c r="FEJ218" s="1"/>
      <c r="FEK218" s="1"/>
      <c r="FEL218" s="1"/>
      <c r="FEM218" s="1"/>
      <c r="FEN218" s="1"/>
      <c r="FEO218" s="1"/>
      <c r="FEP218" s="1"/>
      <c r="FEQ218" s="1"/>
      <c r="FER218" s="1"/>
      <c r="FES218" s="1"/>
      <c r="FET218" s="1"/>
      <c r="FEU218" s="1"/>
      <c r="FEV218" s="1"/>
      <c r="FEW218" s="1"/>
      <c r="FEX218" s="1"/>
      <c r="FEY218" s="1"/>
      <c r="FEZ218" s="1"/>
      <c r="FFA218" s="1"/>
      <c r="FFB218" s="1"/>
      <c r="FFC218" s="1"/>
      <c r="FFD218" s="1"/>
      <c r="FFE218" s="1"/>
      <c r="FFF218" s="1"/>
      <c r="FFG218" s="1"/>
      <c r="FFH218" s="1"/>
      <c r="FFI218" s="1"/>
      <c r="FFJ218" s="1"/>
      <c r="FFK218" s="1"/>
      <c r="FFL218" s="1"/>
      <c r="FFM218" s="1"/>
      <c r="FFN218" s="1"/>
      <c r="FFO218" s="1"/>
      <c r="FFP218" s="1"/>
      <c r="FFQ218" s="1"/>
      <c r="FFR218" s="1"/>
      <c r="FFS218" s="1"/>
      <c r="FFT218" s="1"/>
      <c r="FFU218" s="1"/>
      <c r="FFV218" s="1"/>
      <c r="FFW218" s="1"/>
      <c r="FFX218" s="1"/>
      <c r="FFY218" s="1"/>
      <c r="FFZ218" s="1"/>
      <c r="FGA218" s="1"/>
      <c r="FGB218" s="1"/>
      <c r="FGC218" s="1"/>
      <c r="FGD218" s="1"/>
      <c r="FGE218" s="1"/>
      <c r="FGF218" s="1"/>
      <c r="FGG218" s="1"/>
      <c r="FGH218" s="1"/>
      <c r="FGI218" s="1"/>
      <c r="FGJ218" s="1"/>
      <c r="FGK218" s="1"/>
      <c r="FGL218" s="1"/>
      <c r="FGM218" s="1"/>
      <c r="FGN218" s="1"/>
      <c r="FGO218" s="1"/>
      <c r="FGP218" s="1"/>
      <c r="FGQ218" s="1"/>
      <c r="FGR218" s="1"/>
      <c r="FGS218" s="1"/>
      <c r="FGT218" s="1"/>
      <c r="FGU218" s="1"/>
      <c r="FGV218" s="1"/>
      <c r="FGW218" s="1"/>
      <c r="FGX218" s="1"/>
      <c r="FGY218" s="1"/>
      <c r="FGZ218" s="1"/>
      <c r="FHA218" s="1"/>
      <c r="FHB218" s="1"/>
      <c r="FHC218" s="1"/>
      <c r="FHD218" s="1"/>
      <c r="FHE218" s="1"/>
      <c r="FHF218" s="1"/>
      <c r="FHG218" s="1"/>
      <c r="FHH218" s="1"/>
      <c r="FHI218" s="1"/>
      <c r="FHJ218" s="1"/>
      <c r="FHK218" s="1"/>
      <c r="FHL218" s="1"/>
      <c r="FHM218" s="1"/>
      <c r="FHN218" s="1"/>
      <c r="FHO218" s="1"/>
      <c r="FHP218" s="1"/>
      <c r="FHQ218" s="1"/>
      <c r="FHR218" s="1"/>
      <c r="FHS218" s="1"/>
      <c r="FHT218" s="1"/>
      <c r="FHU218" s="1"/>
      <c r="FHV218" s="1"/>
      <c r="FHW218" s="1"/>
      <c r="FHX218" s="1"/>
      <c r="FHY218" s="1"/>
      <c r="FHZ218" s="1"/>
      <c r="FIA218" s="1"/>
      <c r="FIB218" s="1"/>
      <c r="FIC218" s="1"/>
      <c r="FID218" s="1"/>
      <c r="FIE218" s="1"/>
      <c r="FIF218" s="1"/>
      <c r="FIG218" s="1"/>
      <c r="FIH218" s="1"/>
      <c r="FII218" s="1"/>
      <c r="FIJ218" s="1"/>
      <c r="FIK218" s="1"/>
      <c r="FIL218" s="1"/>
      <c r="FIM218" s="1"/>
      <c r="FIN218" s="1"/>
      <c r="FIO218" s="1"/>
      <c r="FIP218" s="1"/>
      <c r="FIQ218" s="1"/>
      <c r="FIR218" s="1"/>
      <c r="FIS218" s="1"/>
      <c r="FIT218" s="1"/>
      <c r="FIU218" s="1"/>
      <c r="FIV218" s="1"/>
      <c r="FIW218" s="1"/>
      <c r="FIX218" s="1"/>
      <c r="FIY218" s="1"/>
      <c r="FIZ218" s="1"/>
      <c r="FJA218" s="1"/>
      <c r="FJB218" s="1"/>
      <c r="FJC218" s="1"/>
      <c r="FJD218" s="1"/>
      <c r="FJE218" s="1"/>
      <c r="FJF218" s="1"/>
      <c r="FJG218" s="1"/>
      <c r="FJH218" s="1"/>
      <c r="FJI218" s="1"/>
      <c r="FJJ218" s="1"/>
      <c r="FJK218" s="1"/>
      <c r="FJL218" s="1"/>
      <c r="FJM218" s="1"/>
      <c r="FJN218" s="1"/>
      <c r="FJO218" s="1"/>
      <c r="FJP218" s="1"/>
      <c r="FJQ218" s="1"/>
      <c r="FJR218" s="1"/>
      <c r="FJS218" s="1"/>
      <c r="FJT218" s="1"/>
      <c r="FJU218" s="1"/>
      <c r="FJV218" s="1"/>
      <c r="FJW218" s="1"/>
      <c r="FJX218" s="1"/>
      <c r="FJY218" s="1"/>
      <c r="FJZ218" s="1"/>
      <c r="FKA218" s="1"/>
      <c r="FKB218" s="1"/>
      <c r="FKC218" s="1"/>
      <c r="FKD218" s="1"/>
      <c r="FKE218" s="1"/>
      <c r="FKF218" s="1"/>
      <c r="FKG218" s="1"/>
      <c r="FKH218" s="1"/>
      <c r="FKI218" s="1"/>
      <c r="FKJ218" s="1"/>
      <c r="FKK218" s="1"/>
      <c r="FKL218" s="1"/>
      <c r="FKM218" s="1"/>
      <c r="FKN218" s="1"/>
      <c r="FKO218" s="1"/>
      <c r="FKP218" s="1"/>
      <c r="FKQ218" s="1"/>
      <c r="FKR218" s="1"/>
      <c r="FKS218" s="1"/>
      <c r="FKT218" s="1"/>
      <c r="FKU218" s="1"/>
      <c r="FKV218" s="1"/>
      <c r="FKW218" s="1"/>
      <c r="FKX218" s="1"/>
      <c r="FKY218" s="1"/>
      <c r="FKZ218" s="1"/>
      <c r="FLA218" s="1"/>
      <c r="FLB218" s="1"/>
      <c r="FLC218" s="1"/>
      <c r="FLD218" s="1"/>
      <c r="FLE218" s="1"/>
      <c r="FLF218" s="1"/>
      <c r="FLG218" s="1"/>
      <c r="FLH218" s="1"/>
      <c r="FLI218" s="1"/>
      <c r="FLJ218" s="1"/>
      <c r="FLK218" s="1"/>
      <c r="FLL218" s="1"/>
      <c r="FLM218" s="1"/>
      <c r="FLN218" s="1"/>
      <c r="FLO218" s="1"/>
      <c r="FLP218" s="1"/>
      <c r="FLQ218" s="1"/>
      <c r="FLR218" s="1"/>
      <c r="FLS218" s="1"/>
      <c r="FLT218" s="1"/>
      <c r="FLU218" s="1"/>
      <c r="FLV218" s="1"/>
      <c r="FLW218" s="1"/>
      <c r="FLX218" s="1"/>
      <c r="FLY218" s="1"/>
      <c r="FLZ218" s="1"/>
      <c r="FMA218" s="1"/>
      <c r="FMB218" s="1"/>
      <c r="FMC218" s="1"/>
      <c r="FMD218" s="1"/>
      <c r="FME218" s="1"/>
      <c r="FMF218" s="1"/>
      <c r="FMG218" s="1"/>
      <c r="FMH218" s="1"/>
      <c r="FMI218" s="1"/>
      <c r="FMJ218" s="1"/>
      <c r="FMK218" s="1"/>
      <c r="FML218" s="1"/>
      <c r="FMM218" s="1"/>
      <c r="FMN218" s="1"/>
      <c r="FMO218" s="1"/>
      <c r="FMP218" s="1"/>
      <c r="FMQ218" s="1"/>
      <c r="FMR218" s="1"/>
      <c r="FMS218" s="1"/>
      <c r="FMT218" s="1"/>
      <c r="FMU218" s="1"/>
      <c r="FMV218" s="1"/>
      <c r="FMW218" s="1"/>
      <c r="FMX218" s="1"/>
      <c r="FMY218" s="1"/>
      <c r="FMZ218" s="1"/>
      <c r="FNA218" s="1"/>
      <c r="FNB218" s="1"/>
      <c r="FNC218" s="1"/>
      <c r="FND218" s="1"/>
      <c r="FNE218" s="1"/>
      <c r="FNF218" s="1"/>
      <c r="FNG218" s="1"/>
      <c r="FNH218" s="1"/>
      <c r="FNI218" s="1"/>
      <c r="FNJ218" s="1"/>
      <c r="FNK218" s="1"/>
      <c r="FNL218" s="1"/>
      <c r="FNM218" s="1"/>
      <c r="FNN218" s="1"/>
      <c r="FNO218" s="1"/>
      <c r="FNP218" s="1"/>
      <c r="FNQ218" s="1"/>
      <c r="FNR218" s="1"/>
      <c r="FNS218" s="1"/>
      <c r="FNT218" s="1"/>
      <c r="FNU218" s="1"/>
      <c r="FNV218" s="1"/>
      <c r="FNW218" s="1"/>
      <c r="FNX218" s="1"/>
      <c r="FNY218" s="1"/>
      <c r="FNZ218" s="1"/>
      <c r="FOA218" s="1"/>
      <c r="FOB218" s="1"/>
      <c r="FOC218" s="1"/>
      <c r="FOD218" s="1"/>
      <c r="FOE218" s="1"/>
      <c r="FOF218" s="1"/>
      <c r="FOG218" s="1"/>
      <c r="FOH218" s="1"/>
      <c r="FOI218" s="1"/>
      <c r="FOJ218" s="1"/>
      <c r="FOK218" s="1"/>
      <c r="FOL218" s="1"/>
      <c r="FOM218" s="1"/>
      <c r="FON218" s="1"/>
      <c r="FOO218" s="1"/>
      <c r="FOP218" s="1"/>
      <c r="FOQ218" s="1"/>
      <c r="FOR218" s="1"/>
      <c r="FOS218" s="1"/>
      <c r="FOT218" s="1"/>
      <c r="FOU218" s="1"/>
      <c r="FOV218" s="1"/>
      <c r="FOW218" s="1"/>
      <c r="FOX218" s="1"/>
      <c r="FOY218" s="1"/>
      <c r="FOZ218" s="1"/>
      <c r="FPA218" s="1"/>
      <c r="FPB218" s="1"/>
      <c r="FPC218" s="1"/>
      <c r="FPD218" s="1"/>
      <c r="FPE218" s="1"/>
      <c r="FPF218" s="1"/>
      <c r="FPG218" s="1"/>
      <c r="FPH218" s="1"/>
      <c r="FPI218" s="1"/>
      <c r="FPJ218" s="1"/>
      <c r="FPK218" s="1"/>
      <c r="FPL218" s="1"/>
      <c r="FPM218" s="1"/>
      <c r="FPN218" s="1"/>
      <c r="FPO218" s="1"/>
      <c r="FPP218" s="1"/>
      <c r="FPQ218" s="1"/>
      <c r="FPR218" s="1"/>
      <c r="FPS218" s="1"/>
      <c r="FPT218" s="1"/>
      <c r="FPU218" s="1"/>
      <c r="FPV218" s="1"/>
      <c r="FPW218" s="1"/>
      <c r="FPX218" s="1"/>
      <c r="FPY218" s="1"/>
      <c r="FPZ218" s="1"/>
      <c r="FQA218" s="1"/>
      <c r="FQB218" s="1"/>
      <c r="FQC218" s="1"/>
      <c r="FQD218" s="1"/>
      <c r="FQE218" s="1"/>
      <c r="FQF218" s="1"/>
      <c r="FQG218" s="1"/>
      <c r="FQH218" s="1"/>
      <c r="FQI218" s="1"/>
      <c r="FQJ218" s="1"/>
      <c r="FQK218" s="1"/>
      <c r="FQL218" s="1"/>
      <c r="FQM218" s="1"/>
      <c r="FQN218" s="1"/>
      <c r="FQO218" s="1"/>
      <c r="FQP218" s="1"/>
      <c r="FQQ218" s="1"/>
      <c r="FQR218" s="1"/>
      <c r="FQS218" s="1"/>
      <c r="FQT218" s="1"/>
      <c r="FQU218" s="1"/>
      <c r="FQV218" s="1"/>
      <c r="FQW218" s="1"/>
      <c r="FQX218" s="1"/>
      <c r="FQY218" s="1"/>
      <c r="FQZ218" s="1"/>
      <c r="FRA218" s="1"/>
      <c r="FRB218" s="1"/>
      <c r="FRC218" s="1"/>
      <c r="FRD218" s="1"/>
      <c r="FRE218" s="1"/>
      <c r="FRF218" s="1"/>
      <c r="FRG218" s="1"/>
      <c r="FRH218" s="1"/>
      <c r="FRI218" s="1"/>
      <c r="FRJ218" s="1"/>
      <c r="FRK218" s="1"/>
      <c r="FRL218" s="1"/>
      <c r="FRM218" s="1"/>
      <c r="FRN218" s="1"/>
      <c r="FRO218" s="1"/>
      <c r="FRP218" s="1"/>
      <c r="FRQ218" s="1"/>
      <c r="FRR218" s="1"/>
      <c r="FRS218" s="1"/>
      <c r="FRT218" s="1"/>
      <c r="FRU218" s="1"/>
      <c r="FRV218" s="1"/>
      <c r="FRW218" s="1"/>
      <c r="FRX218" s="1"/>
      <c r="FRY218" s="1"/>
      <c r="FRZ218" s="1"/>
      <c r="FSA218" s="1"/>
      <c r="FSB218" s="1"/>
      <c r="FSC218" s="1"/>
      <c r="FSD218" s="1"/>
      <c r="FSE218" s="1"/>
      <c r="FSF218" s="1"/>
      <c r="FSG218" s="1"/>
      <c r="FSH218" s="1"/>
      <c r="FSI218" s="1"/>
      <c r="FSJ218" s="1"/>
      <c r="FSK218" s="1"/>
      <c r="FSL218" s="1"/>
      <c r="FSM218" s="1"/>
      <c r="FSN218" s="1"/>
      <c r="FSO218" s="1"/>
      <c r="FSP218" s="1"/>
      <c r="FSQ218" s="1"/>
      <c r="FSR218" s="1"/>
      <c r="FSS218" s="1"/>
      <c r="FST218" s="1"/>
      <c r="FSU218" s="1"/>
      <c r="FSV218" s="1"/>
      <c r="FSW218" s="1"/>
      <c r="FSX218" s="1"/>
      <c r="FSY218" s="1"/>
      <c r="FSZ218" s="1"/>
      <c r="FTA218" s="1"/>
      <c r="FTB218" s="1"/>
      <c r="FTC218" s="1"/>
      <c r="FTD218" s="1"/>
      <c r="FTE218" s="1"/>
      <c r="FTF218" s="1"/>
      <c r="FTG218" s="1"/>
      <c r="FTH218" s="1"/>
      <c r="FTI218" s="1"/>
      <c r="FTJ218" s="1"/>
      <c r="FTK218" s="1"/>
      <c r="FTL218" s="1"/>
      <c r="FTM218" s="1"/>
      <c r="FTN218" s="1"/>
      <c r="FTO218" s="1"/>
      <c r="FTP218" s="1"/>
      <c r="FTQ218" s="1"/>
      <c r="FTR218" s="1"/>
      <c r="FTS218" s="1"/>
      <c r="FTT218" s="1"/>
      <c r="FTU218" s="1"/>
      <c r="FTV218" s="1"/>
      <c r="FTW218" s="1"/>
      <c r="FTX218" s="1"/>
      <c r="FTY218" s="1"/>
      <c r="FTZ218" s="1"/>
      <c r="FUA218" s="1"/>
      <c r="FUB218" s="1"/>
      <c r="FUC218" s="1"/>
      <c r="FUD218" s="1"/>
      <c r="FUE218" s="1"/>
      <c r="FUF218" s="1"/>
      <c r="FUG218" s="1"/>
      <c r="FUH218" s="1"/>
      <c r="FUI218" s="1"/>
      <c r="FUJ218" s="1"/>
      <c r="FUK218" s="1"/>
      <c r="FUL218" s="1"/>
      <c r="FUM218" s="1"/>
      <c r="FUN218" s="1"/>
      <c r="FUO218" s="1"/>
      <c r="FUP218" s="1"/>
      <c r="FUQ218" s="1"/>
      <c r="FUR218" s="1"/>
      <c r="FUS218" s="1"/>
      <c r="FUT218" s="1"/>
      <c r="FUU218" s="1"/>
      <c r="FUV218" s="1"/>
      <c r="FUW218" s="1"/>
      <c r="FUX218" s="1"/>
      <c r="FUY218" s="1"/>
      <c r="FUZ218" s="1"/>
      <c r="FVA218" s="1"/>
      <c r="FVB218" s="1"/>
      <c r="FVC218" s="1"/>
      <c r="FVD218" s="1"/>
      <c r="FVE218" s="1"/>
      <c r="FVF218" s="1"/>
      <c r="FVG218" s="1"/>
      <c r="FVH218" s="1"/>
      <c r="FVI218" s="1"/>
      <c r="FVJ218" s="1"/>
      <c r="FVK218" s="1"/>
      <c r="FVL218" s="1"/>
      <c r="FVM218" s="1"/>
      <c r="FVN218" s="1"/>
      <c r="FVO218" s="1"/>
      <c r="FVP218" s="1"/>
      <c r="FVQ218" s="1"/>
      <c r="FVR218" s="1"/>
      <c r="FVS218" s="1"/>
      <c r="FVT218" s="1"/>
      <c r="FVU218" s="1"/>
      <c r="FVV218" s="1"/>
      <c r="FVW218" s="1"/>
      <c r="FVX218" s="1"/>
      <c r="FVY218" s="1"/>
      <c r="FVZ218" s="1"/>
      <c r="FWA218" s="1"/>
      <c r="FWB218" s="1"/>
      <c r="FWC218" s="1"/>
      <c r="FWD218" s="1"/>
      <c r="FWE218" s="1"/>
      <c r="FWF218" s="1"/>
      <c r="FWG218" s="1"/>
      <c r="FWH218" s="1"/>
      <c r="FWI218" s="1"/>
      <c r="FWJ218" s="1"/>
      <c r="FWK218" s="1"/>
      <c r="FWL218" s="1"/>
      <c r="FWM218" s="1"/>
      <c r="FWN218" s="1"/>
      <c r="FWO218" s="1"/>
      <c r="FWP218" s="1"/>
      <c r="FWQ218" s="1"/>
      <c r="FWR218" s="1"/>
      <c r="FWS218" s="1"/>
      <c r="FWT218" s="1"/>
      <c r="FWU218" s="1"/>
      <c r="FWV218" s="1"/>
      <c r="FWW218" s="1"/>
      <c r="FWX218" s="1"/>
      <c r="FWY218" s="1"/>
      <c r="FWZ218" s="1"/>
      <c r="FXA218" s="1"/>
      <c r="FXB218" s="1"/>
      <c r="FXC218" s="1"/>
      <c r="FXD218" s="1"/>
      <c r="FXE218" s="1"/>
      <c r="FXF218" s="1"/>
      <c r="FXG218" s="1"/>
      <c r="FXH218" s="1"/>
      <c r="FXI218" s="1"/>
      <c r="FXJ218" s="1"/>
      <c r="FXK218" s="1"/>
      <c r="FXL218" s="1"/>
      <c r="FXM218" s="1"/>
      <c r="FXN218" s="1"/>
      <c r="FXO218" s="1"/>
      <c r="FXP218" s="1"/>
      <c r="FXQ218" s="1"/>
      <c r="FXR218" s="1"/>
      <c r="FXS218" s="1"/>
      <c r="FXT218" s="1"/>
      <c r="FXU218" s="1"/>
      <c r="FXV218" s="1"/>
      <c r="FXW218" s="1"/>
      <c r="FXX218" s="1"/>
      <c r="FXY218" s="1"/>
      <c r="FXZ218" s="1"/>
      <c r="FYA218" s="1"/>
      <c r="FYB218" s="1"/>
      <c r="FYC218" s="1"/>
      <c r="FYD218" s="1"/>
      <c r="FYE218" s="1"/>
      <c r="FYF218" s="1"/>
      <c r="FYG218" s="1"/>
      <c r="FYH218" s="1"/>
      <c r="FYI218" s="1"/>
      <c r="FYJ218" s="1"/>
      <c r="FYK218" s="1"/>
      <c r="FYL218" s="1"/>
      <c r="FYM218" s="1"/>
      <c r="FYN218" s="1"/>
      <c r="FYO218" s="1"/>
      <c r="FYP218" s="1"/>
      <c r="FYQ218" s="1"/>
      <c r="FYR218" s="1"/>
      <c r="FYS218" s="1"/>
      <c r="FYT218" s="1"/>
      <c r="FYU218" s="1"/>
      <c r="FYV218" s="1"/>
      <c r="FYW218" s="1"/>
      <c r="FYX218" s="1"/>
      <c r="FYY218" s="1"/>
      <c r="FYZ218" s="1"/>
      <c r="FZA218" s="1"/>
      <c r="FZB218" s="1"/>
      <c r="FZC218" s="1"/>
      <c r="FZD218" s="1"/>
      <c r="FZE218" s="1"/>
      <c r="FZF218" s="1"/>
      <c r="FZG218" s="1"/>
      <c r="FZH218" s="1"/>
      <c r="FZI218" s="1"/>
      <c r="FZJ218" s="1"/>
      <c r="FZK218" s="1"/>
      <c r="FZL218" s="1"/>
      <c r="FZM218" s="1"/>
      <c r="FZN218" s="1"/>
      <c r="FZO218" s="1"/>
      <c r="FZP218" s="1"/>
      <c r="FZQ218" s="1"/>
      <c r="FZR218" s="1"/>
      <c r="FZS218" s="1"/>
      <c r="FZT218" s="1"/>
      <c r="FZU218" s="1"/>
      <c r="FZV218" s="1"/>
      <c r="FZW218" s="1"/>
      <c r="FZX218" s="1"/>
      <c r="FZY218" s="1"/>
      <c r="FZZ218" s="1"/>
      <c r="GAA218" s="1"/>
      <c r="GAB218" s="1"/>
      <c r="GAC218" s="1"/>
      <c r="GAD218" s="1"/>
      <c r="GAE218" s="1"/>
      <c r="GAF218" s="1"/>
      <c r="GAG218" s="1"/>
      <c r="GAH218" s="1"/>
      <c r="GAI218" s="1"/>
      <c r="GAJ218" s="1"/>
      <c r="GAK218" s="1"/>
      <c r="GAL218" s="1"/>
      <c r="GAM218" s="1"/>
      <c r="GAN218" s="1"/>
      <c r="GAO218" s="1"/>
      <c r="GAP218" s="1"/>
      <c r="GAQ218" s="1"/>
      <c r="GAR218" s="1"/>
      <c r="GAS218" s="1"/>
      <c r="GAT218" s="1"/>
      <c r="GAU218" s="1"/>
      <c r="GAV218" s="1"/>
      <c r="GAW218" s="1"/>
      <c r="GAX218" s="1"/>
      <c r="GAY218" s="1"/>
      <c r="GAZ218" s="1"/>
      <c r="GBA218" s="1"/>
      <c r="GBB218" s="1"/>
      <c r="GBC218" s="1"/>
      <c r="GBD218" s="1"/>
      <c r="GBE218" s="1"/>
      <c r="GBF218" s="1"/>
      <c r="GBG218" s="1"/>
      <c r="GBH218" s="1"/>
      <c r="GBI218" s="1"/>
      <c r="GBJ218" s="1"/>
      <c r="GBK218" s="1"/>
      <c r="GBL218" s="1"/>
      <c r="GBM218" s="1"/>
      <c r="GBN218" s="1"/>
      <c r="GBO218" s="1"/>
      <c r="GBP218" s="1"/>
      <c r="GBQ218" s="1"/>
      <c r="GBR218" s="1"/>
      <c r="GBS218" s="1"/>
      <c r="GBT218" s="1"/>
      <c r="GBU218" s="1"/>
      <c r="GBV218" s="1"/>
      <c r="GBW218" s="1"/>
      <c r="GBX218" s="1"/>
      <c r="GBY218" s="1"/>
      <c r="GBZ218" s="1"/>
      <c r="GCA218" s="1"/>
      <c r="GCB218" s="1"/>
      <c r="GCC218" s="1"/>
      <c r="GCD218" s="1"/>
      <c r="GCE218" s="1"/>
      <c r="GCF218" s="1"/>
      <c r="GCG218" s="1"/>
      <c r="GCH218" s="1"/>
      <c r="GCI218" s="1"/>
      <c r="GCJ218" s="1"/>
      <c r="GCK218" s="1"/>
      <c r="GCL218" s="1"/>
      <c r="GCM218" s="1"/>
      <c r="GCN218" s="1"/>
      <c r="GCO218" s="1"/>
      <c r="GCP218" s="1"/>
      <c r="GCQ218" s="1"/>
      <c r="GCR218" s="1"/>
      <c r="GCS218" s="1"/>
      <c r="GCT218" s="1"/>
      <c r="GCU218" s="1"/>
      <c r="GCV218" s="1"/>
      <c r="GCW218" s="1"/>
      <c r="GCX218" s="1"/>
      <c r="GCY218" s="1"/>
      <c r="GCZ218" s="1"/>
      <c r="GDA218" s="1"/>
      <c r="GDB218" s="1"/>
      <c r="GDC218" s="1"/>
      <c r="GDD218" s="1"/>
      <c r="GDE218" s="1"/>
      <c r="GDF218" s="1"/>
      <c r="GDG218" s="1"/>
      <c r="GDH218" s="1"/>
      <c r="GDI218" s="1"/>
      <c r="GDJ218" s="1"/>
      <c r="GDK218" s="1"/>
      <c r="GDL218" s="1"/>
      <c r="GDM218" s="1"/>
      <c r="GDN218" s="1"/>
      <c r="GDO218" s="1"/>
      <c r="GDP218" s="1"/>
      <c r="GDQ218" s="1"/>
      <c r="GDR218" s="1"/>
      <c r="GDS218" s="1"/>
      <c r="GDT218" s="1"/>
      <c r="GDU218" s="1"/>
      <c r="GDV218" s="1"/>
      <c r="GDW218" s="1"/>
      <c r="GDX218" s="1"/>
      <c r="GDY218" s="1"/>
      <c r="GDZ218" s="1"/>
      <c r="GEA218" s="1"/>
      <c r="GEB218" s="1"/>
      <c r="GEC218" s="1"/>
      <c r="GED218" s="1"/>
      <c r="GEE218" s="1"/>
      <c r="GEF218" s="1"/>
      <c r="GEG218" s="1"/>
      <c r="GEH218" s="1"/>
      <c r="GEI218" s="1"/>
      <c r="GEJ218" s="1"/>
      <c r="GEK218" s="1"/>
      <c r="GEL218" s="1"/>
      <c r="GEM218" s="1"/>
      <c r="GEN218" s="1"/>
      <c r="GEO218" s="1"/>
      <c r="GEP218" s="1"/>
      <c r="GEQ218" s="1"/>
      <c r="GER218" s="1"/>
      <c r="GES218" s="1"/>
      <c r="GET218" s="1"/>
      <c r="GEU218" s="1"/>
      <c r="GEV218" s="1"/>
      <c r="GEW218" s="1"/>
      <c r="GEX218" s="1"/>
      <c r="GEY218" s="1"/>
      <c r="GEZ218" s="1"/>
      <c r="GFA218" s="1"/>
      <c r="GFB218" s="1"/>
      <c r="GFC218" s="1"/>
      <c r="GFD218" s="1"/>
      <c r="GFE218" s="1"/>
      <c r="GFF218" s="1"/>
      <c r="GFG218" s="1"/>
      <c r="GFH218" s="1"/>
      <c r="GFI218" s="1"/>
      <c r="GFJ218" s="1"/>
      <c r="GFK218" s="1"/>
      <c r="GFL218" s="1"/>
      <c r="GFM218" s="1"/>
      <c r="GFN218" s="1"/>
      <c r="GFO218" s="1"/>
      <c r="GFP218" s="1"/>
      <c r="GFQ218" s="1"/>
      <c r="GFR218" s="1"/>
      <c r="GFS218" s="1"/>
      <c r="GFT218" s="1"/>
      <c r="GFU218" s="1"/>
      <c r="GFV218" s="1"/>
      <c r="GFW218" s="1"/>
      <c r="GFX218" s="1"/>
      <c r="GFY218" s="1"/>
      <c r="GFZ218" s="1"/>
      <c r="GGA218" s="1"/>
      <c r="GGB218" s="1"/>
      <c r="GGC218" s="1"/>
      <c r="GGD218" s="1"/>
      <c r="GGE218" s="1"/>
      <c r="GGF218" s="1"/>
      <c r="GGG218" s="1"/>
      <c r="GGH218" s="1"/>
      <c r="GGI218" s="1"/>
      <c r="GGJ218" s="1"/>
      <c r="GGK218" s="1"/>
      <c r="GGL218" s="1"/>
      <c r="GGM218" s="1"/>
      <c r="GGN218" s="1"/>
      <c r="GGO218" s="1"/>
      <c r="GGP218" s="1"/>
      <c r="GGQ218" s="1"/>
      <c r="GGR218" s="1"/>
      <c r="GGS218" s="1"/>
      <c r="GGT218" s="1"/>
      <c r="GGU218" s="1"/>
      <c r="GGV218" s="1"/>
      <c r="GGW218" s="1"/>
      <c r="GGX218" s="1"/>
      <c r="GGY218" s="1"/>
      <c r="GGZ218" s="1"/>
      <c r="GHA218" s="1"/>
      <c r="GHB218" s="1"/>
      <c r="GHC218" s="1"/>
      <c r="GHD218" s="1"/>
      <c r="GHE218" s="1"/>
      <c r="GHF218" s="1"/>
      <c r="GHG218" s="1"/>
      <c r="GHH218" s="1"/>
      <c r="GHI218" s="1"/>
      <c r="GHJ218" s="1"/>
      <c r="GHK218" s="1"/>
      <c r="GHL218" s="1"/>
      <c r="GHM218" s="1"/>
      <c r="GHN218" s="1"/>
      <c r="GHO218" s="1"/>
      <c r="GHP218" s="1"/>
      <c r="GHQ218" s="1"/>
      <c r="GHR218" s="1"/>
      <c r="GHS218" s="1"/>
      <c r="GHT218" s="1"/>
      <c r="GHU218" s="1"/>
      <c r="GHV218" s="1"/>
      <c r="GHW218" s="1"/>
      <c r="GHX218" s="1"/>
      <c r="GHY218" s="1"/>
      <c r="GHZ218" s="1"/>
      <c r="GIA218" s="1"/>
      <c r="GIB218" s="1"/>
      <c r="GIC218" s="1"/>
      <c r="GID218" s="1"/>
      <c r="GIE218" s="1"/>
      <c r="GIF218" s="1"/>
      <c r="GIG218" s="1"/>
      <c r="GIH218" s="1"/>
      <c r="GII218" s="1"/>
      <c r="GIJ218" s="1"/>
      <c r="GIK218" s="1"/>
      <c r="GIL218" s="1"/>
      <c r="GIM218" s="1"/>
      <c r="GIN218" s="1"/>
      <c r="GIO218" s="1"/>
      <c r="GIP218" s="1"/>
      <c r="GIQ218" s="1"/>
      <c r="GIR218" s="1"/>
      <c r="GIS218" s="1"/>
      <c r="GIT218" s="1"/>
      <c r="GIU218" s="1"/>
      <c r="GIV218" s="1"/>
      <c r="GIW218" s="1"/>
      <c r="GIX218" s="1"/>
      <c r="GIY218" s="1"/>
      <c r="GIZ218" s="1"/>
      <c r="GJA218" s="1"/>
      <c r="GJB218" s="1"/>
      <c r="GJC218" s="1"/>
      <c r="GJD218" s="1"/>
      <c r="GJE218" s="1"/>
      <c r="GJF218" s="1"/>
      <c r="GJG218" s="1"/>
      <c r="GJH218" s="1"/>
      <c r="GJI218" s="1"/>
      <c r="GJJ218" s="1"/>
      <c r="GJK218" s="1"/>
      <c r="GJL218" s="1"/>
      <c r="GJM218" s="1"/>
      <c r="GJN218" s="1"/>
      <c r="GJO218" s="1"/>
      <c r="GJP218" s="1"/>
      <c r="GJQ218" s="1"/>
      <c r="GJR218" s="1"/>
      <c r="GJS218" s="1"/>
      <c r="GJT218" s="1"/>
      <c r="GJU218" s="1"/>
      <c r="GJV218" s="1"/>
      <c r="GJW218" s="1"/>
      <c r="GJX218" s="1"/>
      <c r="GJY218" s="1"/>
      <c r="GJZ218" s="1"/>
      <c r="GKA218" s="1"/>
      <c r="GKB218" s="1"/>
      <c r="GKC218" s="1"/>
      <c r="GKD218" s="1"/>
      <c r="GKE218" s="1"/>
      <c r="GKF218" s="1"/>
      <c r="GKG218" s="1"/>
      <c r="GKH218" s="1"/>
      <c r="GKI218" s="1"/>
      <c r="GKJ218" s="1"/>
      <c r="GKK218" s="1"/>
      <c r="GKL218" s="1"/>
      <c r="GKM218" s="1"/>
      <c r="GKN218" s="1"/>
      <c r="GKO218" s="1"/>
      <c r="GKP218" s="1"/>
      <c r="GKQ218" s="1"/>
      <c r="GKR218" s="1"/>
      <c r="GKS218" s="1"/>
      <c r="GKT218" s="1"/>
      <c r="GKU218" s="1"/>
      <c r="GKV218" s="1"/>
      <c r="GKW218" s="1"/>
      <c r="GKX218" s="1"/>
      <c r="GKY218" s="1"/>
      <c r="GKZ218" s="1"/>
      <c r="GLA218" s="1"/>
      <c r="GLB218" s="1"/>
      <c r="GLC218" s="1"/>
      <c r="GLD218" s="1"/>
      <c r="GLE218" s="1"/>
      <c r="GLF218" s="1"/>
      <c r="GLG218" s="1"/>
      <c r="GLH218" s="1"/>
      <c r="GLI218" s="1"/>
      <c r="GLJ218" s="1"/>
      <c r="GLK218" s="1"/>
      <c r="GLL218" s="1"/>
      <c r="GLM218" s="1"/>
      <c r="GLN218" s="1"/>
      <c r="GLO218" s="1"/>
      <c r="GLP218" s="1"/>
      <c r="GLQ218" s="1"/>
      <c r="GLR218" s="1"/>
      <c r="GLS218" s="1"/>
      <c r="GLT218" s="1"/>
      <c r="GLU218" s="1"/>
      <c r="GLV218" s="1"/>
      <c r="GLW218" s="1"/>
      <c r="GLX218" s="1"/>
      <c r="GLY218" s="1"/>
      <c r="GLZ218" s="1"/>
      <c r="GMA218" s="1"/>
      <c r="GMB218" s="1"/>
      <c r="GMC218" s="1"/>
      <c r="GMD218" s="1"/>
      <c r="GME218" s="1"/>
      <c r="GMF218" s="1"/>
      <c r="GMG218" s="1"/>
      <c r="GMH218" s="1"/>
      <c r="GMI218" s="1"/>
      <c r="GMJ218" s="1"/>
      <c r="GMK218" s="1"/>
      <c r="GML218" s="1"/>
      <c r="GMM218" s="1"/>
      <c r="GMN218" s="1"/>
      <c r="GMO218" s="1"/>
      <c r="GMP218" s="1"/>
      <c r="GMQ218" s="1"/>
      <c r="GMR218" s="1"/>
      <c r="GMS218" s="1"/>
      <c r="GMT218" s="1"/>
      <c r="GMU218" s="1"/>
      <c r="GMV218" s="1"/>
      <c r="GMW218" s="1"/>
      <c r="GMX218" s="1"/>
      <c r="GMY218" s="1"/>
      <c r="GMZ218" s="1"/>
      <c r="GNA218" s="1"/>
      <c r="GNB218" s="1"/>
      <c r="GNC218" s="1"/>
      <c r="GND218" s="1"/>
      <c r="GNE218" s="1"/>
      <c r="GNF218" s="1"/>
      <c r="GNG218" s="1"/>
      <c r="GNH218" s="1"/>
      <c r="GNI218" s="1"/>
      <c r="GNJ218" s="1"/>
      <c r="GNK218" s="1"/>
      <c r="GNL218" s="1"/>
      <c r="GNM218" s="1"/>
      <c r="GNN218" s="1"/>
      <c r="GNO218" s="1"/>
      <c r="GNP218" s="1"/>
      <c r="GNQ218" s="1"/>
      <c r="GNR218" s="1"/>
      <c r="GNS218" s="1"/>
      <c r="GNT218" s="1"/>
      <c r="GNU218" s="1"/>
      <c r="GNV218" s="1"/>
      <c r="GNW218" s="1"/>
      <c r="GNX218" s="1"/>
      <c r="GNY218" s="1"/>
      <c r="GNZ218" s="1"/>
      <c r="GOA218" s="1"/>
      <c r="GOB218" s="1"/>
      <c r="GOC218" s="1"/>
      <c r="GOD218" s="1"/>
      <c r="GOE218" s="1"/>
      <c r="GOF218" s="1"/>
      <c r="GOG218" s="1"/>
      <c r="GOH218" s="1"/>
      <c r="GOI218" s="1"/>
      <c r="GOJ218" s="1"/>
      <c r="GOK218" s="1"/>
      <c r="GOL218" s="1"/>
      <c r="GOM218" s="1"/>
      <c r="GON218" s="1"/>
      <c r="GOO218" s="1"/>
      <c r="GOP218" s="1"/>
      <c r="GOQ218" s="1"/>
      <c r="GOR218" s="1"/>
      <c r="GOS218" s="1"/>
      <c r="GOT218" s="1"/>
      <c r="GOU218" s="1"/>
      <c r="GOV218" s="1"/>
      <c r="GOW218" s="1"/>
      <c r="GOX218" s="1"/>
      <c r="GOY218" s="1"/>
      <c r="GOZ218" s="1"/>
      <c r="GPA218" s="1"/>
      <c r="GPB218" s="1"/>
      <c r="GPC218" s="1"/>
      <c r="GPD218" s="1"/>
      <c r="GPE218" s="1"/>
      <c r="GPF218" s="1"/>
      <c r="GPG218" s="1"/>
      <c r="GPH218" s="1"/>
      <c r="GPI218" s="1"/>
      <c r="GPJ218" s="1"/>
      <c r="GPK218" s="1"/>
      <c r="GPL218" s="1"/>
      <c r="GPM218" s="1"/>
      <c r="GPN218" s="1"/>
      <c r="GPO218" s="1"/>
      <c r="GPP218" s="1"/>
      <c r="GPQ218" s="1"/>
      <c r="GPR218" s="1"/>
      <c r="GPS218" s="1"/>
      <c r="GPT218" s="1"/>
      <c r="GPU218" s="1"/>
      <c r="GPV218" s="1"/>
      <c r="GPW218" s="1"/>
      <c r="GPX218" s="1"/>
      <c r="GPY218" s="1"/>
      <c r="GPZ218" s="1"/>
      <c r="GQA218" s="1"/>
      <c r="GQB218" s="1"/>
      <c r="GQC218" s="1"/>
      <c r="GQD218" s="1"/>
      <c r="GQE218" s="1"/>
      <c r="GQF218" s="1"/>
      <c r="GQG218" s="1"/>
      <c r="GQH218" s="1"/>
      <c r="GQI218" s="1"/>
      <c r="GQJ218" s="1"/>
      <c r="GQK218" s="1"/>
      <c r="GQL218" s="1"/>
      <c r="GQM218" s="1"/>
      <c r="GQN218" s="1"/>
      <c r="GQO218" s="1"/>
      <c r="GQP218" s="1"/>
      <c r="GQQ218" s="1"/>
      <c r="GQR218" s="1"/>
      <c r="GQS218" s="1"/>
      <c r="GQT218" s="1"/>
      <c r="GQU218" s="1"/>
      <c r="GQV218" s="1"/>
      <c r="GQW218" s="1"/>
      <c r="GQX218" s="1"/>
      <c r="GQY218" s="1"/>
      <c r="GQZ218" s="1"/>
      <c r="GRA218" s="1"/>
      <c r="GRB218" s="1"/>
      <c r="GRC218" s="1"/>
      <c r="GRD218" s="1"/>
      <c r="GRE218" s="1"/>
      <c r="GRF218" s="1"/>
      <c r="GRG218" s="1"/>
      <c r="GRH218" s="1"/>
      <c r="GRI218" s="1"/>
      <c r="GRJ218" s="1"/>
      <c r="GRK218" s="1"/>
      <c r="GRL218" s="1"/>
      <c r="GRM218" s="1"/>
      <c r="GRN218" s="1"/>
      <c r="GRO218" s="1"/>
      <c r="GRP218" s="1"/>
      <c r="GRQ218" s="1"/>
      <c r="GRR218" s="1"/>
      <c r="GRS218" s="1"/>
      <c r="GRT218" s="1"/>
      <c r="GRU218" s="1"/>
      <c r="GRV218" s="1"/>
      <c r="GRW218" s="1"/>
      <c r="GRX218" s="1"/>
      <c r="GRY218" s="1"/>
      <c r="GRZ218" s="1"/>
      <c r="GSA218" s="1"/>
      <c r="GSB218" s="1"/>
      <c r="GSC218" s="1"/>
      <c r="GSD218" s="1"/>
      <c r="GSE218" s="1"/>
      <c r="GSF218" s="1"/>
      <c r="GSG218" s="1"/>
      <c r="GSH218" s="1"/>
      <c r="GSI218" s="1"/>
      <c r="GSJ218" s="1"/>
      <c r="GSK218" s="1"/>
      <c r="GSL218" s="1"/>
      <c r="GSM218" s="1"/>
      <c r="GSN218" s="1"/>
      <c r="GSO218" s="1"/>
      <c r="GSP218" s="1"/>
      <c r="GSQ218" s="1"/>
      <c r="GSR218" s="1"/>
      <c r="GSS218" s="1"/>
      <c r="GST218" s="1"/>
      <c r="GSU218" s="1"/>
      <c r="GSV218" s="1"/>
      <c r="GSW218" s="1"/>
      <c r="GSX218" s="1"/>
      <c r="GSY218" s="1"/>
      <c r="GSZ218" s="1"/>
      <c r="GTA218" s="1"/>
      <c r="GTB218" s="1"/>
      <c r="GTC218" s="1"/>
      <c r="GTD218" s="1"/>
      <c r="GTE218" s="1"/>
      <c r="GTF218" s="1"/>
      <c r="GTG218" s="1"/>
      <c r="GTH218" s="1"/>
      <c r="GTI218" s="1"/>
      <c r="GTJ218" s="1"/>
      <c r="GTK218" s="1"/>
      <c r="GTL218" s="1"/>
      <c r="GTM218" s="1"/>
      <c r="GTN218" s="1"/>
      <c r="GTO218" s="1"/>
      <c r="GTP218" s="1"/>
      <c r="GTQ218" s="1"/>
      <c r="GTR218" s="1"/>
      <c r="GTS218" s="1"/>
      <c r="GTT218" s="1"/>
      <c r="GTU218" s="1"/>
      <c r="GTV218" s="1"/>
      <c r="GTW218" s="1"/>
      <c r="GTX218" s="1"/>
      <c r="GTY218" s="1"/>
      <c r="GTZ218" s="1"/>
      <c r="GUA218" s="1"/>
      <c r="GUB218" s="1"/>
      <c r="GUC218" s="1"/>
      <c r="GUD218" s="1"/>
      <c r="GUE218" s="1"/>
      <c r="GUF218" s="1"/>
      <c r="GUG218" s="1"/>
      <c r="GUH218" s="1"/>
      <c r="GUI218" s="1"/>
      <c r="GUJ218" s="1"/>
      <c r="GUK218" s="1"/>
      <c r="GUL218" s="1"/>
      <c r="GUM218" s="1"/>
      <c r="GUN218" s="1"/>
      <c r="GUO218" s="1"/>
      <c r="GUP218" s="1"/>
      <c r="GUQ218" s="1"/>
      <c r="GUR218" s="1"/>
      <c r="GUS218" s="1"/>
      <c r="GUT218" s="1"/>
      <c r="GUU218" s="1"/>
      <c r="GUV218" s="1"/>
      <c r="GUW218" s="1"/>
      <c r="GUX218" s="1"/>
      <c r="GUY218" s="1"/>
      <c r="GUZ218" s="1"/>
      <c r="GVA218" s="1"/>
      <c r="GVB218" s="1"/>
      <c r="GVC218" s="1"/>
      <c r="GVD218" s="1"/>
      <c r="GVE218" s="1"/>
      <c r="GVF218" s="1"/>
      <c r="GVG218" s="1"/>
      <c r="GVH218" s="1"/>
      <c r="GVI218" s="1"/>
      <c r="GVJ218" s="1"/>
      <c r="GVK218" s="1"/>
      <c r="GVL218" s="1"/>
      <c r="GVM218" s="1"/>
      <c r="GVN218" s="1"/>
      <c r="GVO218" s="1"/>
      <c r="GVP218" s="1"/>
      <c r="GVQ218" s="1"/>
      <c r="GVR218" s="1"/>
      <c r="GVS218" s="1"/>
      <c r="GVT218" s="1"/>
      <c r="GVU218" s="1"/>
      <c r="GVV218" s="1"/>
      <c r="GVW218" s="1"/>
      <c r="GVX218" s="1"/>
      <c r="GVY218" s="1"/>
      <c r="GVZ218" s="1"/>
      <c r="GWA218" s="1"/>
      <c r="GWB218" s="1"/>
      <c r="GWC218" s="1"/>
      <c r="GWD218" s="1"/>
      <c r="GWE218" s="1"/>
      <c r="GWF218" s="1"/>
      <c r="GWG218" s="1"/>
      <c r="GWH218" s="1"/>
      <c r="GWI218" s="1"/>
      <c r="GWJ218" s="1"/>
      <c r="GWK218" s="1"/>
      <c r="GWL218" s="1"/>
      <c r="GWM218" s="1"/>
      <c r="GWN218" s="1"/>
      <c r="GWO218" s="1"/>
      <c r="GWP218" s="1"/>
      <c r="GWQ218" s="1"/>
      <c r="GWR218" s="1"/>
      <c r="GWS218" s="1"/>
      <c r="GWT218" s="1"/>
      <c r="GWU218" s="1"/>
      <c r="GWV218" s="1"/>
      <c r="GWW218" s="1"/>
      <c r="GWX218" s="1"/>
      <c r="GWY218" s="1"/>
      <c r="GWZ218" s="1"/>
      <c r="GXA218" s="1"/>
      <c r="GXB218" s="1"/>
      <c r="GXC218" s="1"/>
      <c r="GXD218" s="1"/>
      <c r="GXE218" s="1"/>
      <c r="GXF218" s="1"/>
      <c r="GXG218" s="1"/>
      <c r="GXH218" s="1"/>
      <c r="GXI218" s="1"/>
      <c r="GXJ218" s="1"/>
      <c r="GXK218" s="1"/>
      <c r="GXL218" s="1"/>
      <c r="GXM218" s="1"/>
      <c r="GXN218" s="1"/>
      <c r="GXO218" s="1"/>
      <c r="GXP218" s="1"/>
      <c r="GXQ218" s="1"/>
      <c r="GXR218" s="1"/>
      <c r="GXS218" s="1"/>
      <c r="GXT218" s="1"/>
      <c r="GXU218" s="1"/>
      <c r="GXV218" s="1"/>
      <c r="GXW218" s="1"/>
      <c r="GXX218" s="1"/>
      <c r="GXY218" s="1"/>
      <c r="GXZ218" s="1"/>
      <c r="GYA218" s="1"/>
      <c r="GYB218" s="1"/>
      <c r="GYC218" s="1"/>
      <c r="GYD218" s="1"/>
      <c r="GYE218" s="1"/>
      <c r="GYF218" s="1"/>
      <c r="GYG218" s="1"/>
      <c r="GYH218" s="1"/>
      <c r="GYI218" s="1"/>
      <c r="GYJ218" s="1"/>
      <c r="GYK218" s="1"/>
      <c r="GYL218" s="1"/>
      <c r="GYM218" s="1"/>
      <c r="GYN218" s="1"/>
      <c r="GYO218" s="1"/>
      <c r="GYP218" s="1"/>
      <c r="GYQ218" s="1"/>
      <c r="GYR218" s="1"/>
      <c r="GYS218" s="1"/>
      <c r="GYT218" s="1"/>
      <c r="GYU218" s="1"/>
      <c r="GYV218" s="1"/>
      <c r="GYW218" s="1"/>
      <c r="GYX218" s="1"/>
      <c r="GYY218" s="1"/>
      <c r="GYZ218" s="1"/>
      <c r="GZA218" s="1"/>
      <c r="GZB218" s="1"/>
      <c r="GZC218" s="1"/>
      <c r="GZD218" s="1"/>
      <c r="GZE218" s="1"/>
      <c r="GZF218" s="1"/>
      <c r="GZG218" s="1"/>
      <c r="GZH218" s="1"/>
      <c r="GZI218" s="1"/>
      <c r="GZJ218" s="1"/>
      <c r="GZK218" s="1"/>
      <c r="GZL218" s="1"/>
      <c r="GZM218" s="1"/>
      <c r="GZN218" s="1"/>
      <c r="GZO218" s="1"/>
      <c r="GZP218" s="1"/>
      <c r="GZQ218" s="1"/>
      <c r="GZR218" s="1"/>
      <c r="GZS218" s="1"/>
      <c r="GZT218" s="1"/>
      <c r="GZU218" s="1"/>
      <c r="GZV218" s="1"/>
      <c r="GZW218" s="1"/>
      <c r="GZX218" s="1"/>
      <c r="GZY218" s="1"/>
      <c r="GZZ218" s="1"/>
      <c r="HAA218" s="1"/>
      <c r="HAB218" s="1"/>
      <c r="HAC218" s="1"/>
      <c r="HAD218" s="1"/>
      <c r="HAE218" s="1"/>
      <c r="HAF218" s="1"/>
      <c r="HAG218" s="1"/>
      <c r="HAH218" s="1"/>
      <c r="HAI218" s="1"/>
      <c r="HAJ218" s="1"/>
      <c r="HAK218" s="1"/>
      <c r="HAL218" s="1"/>
      <c r="HAM218" s="1"/>
      <c r="HAN218" s="1"/>
      <c r="HAO218" s="1"/>
      <c r="HAP218" s="1"/>
      <c r="HAQ218" s="1"/>
      <c r="HAR218" s="1"/>
      <c r="HAS218" s="1"/>
      <c r="HAT218" s="1"/>
      <c r="HAU218" s="1"/>
      <c r="HAV218" s="1"/>
      <c r="HAW218" s="1"/>
      <c r="HAX218" s="1"/>
      <c r="HAY218" s="1"/>
      <c r="HAZ218" s="1"/>
      <c r="HBA218" s="1"/>
      <c r="HBB218" s="1"/>
      <c r="HBC218" s="1"/>
      <c r="HBD218" s="1"/>
      <c r="HBE218" s="1"/>
      <c r="HBF218" s="1"/>
      <c r="HBG218" s="1"/>
      <c r="HBH218" s="1"/>
      <c r="HBI218" s="1"/>
      <c r="HBJ218" s="1"/>
      <c r="HBK218" s="1"/>
      <c r="HBL218" s="1"/>
      <c r="HBM218" s="1"/>
      <c r="HBN218" s="1"/>
      <c r="HBO218" s="1"/>
      <c r="HBP218" s="1"/>
      <c r="HBQ218" s="1"/>
      <c r="HBR218" s="1"/>
      <c r="HBS218" s="1"/>
      <c r="HBT218" s="1"/>
      <c r="HBU218" s="1"/>
      <c r="HBV218" s="1"/>
      <c r="HBW218" s="1"/>
      <c r="HBX218" s="1"/>
      <c r="HBY218" s="1"/>
      <c r="HBZ218" s="1"/>
      <c r="HCA218" s="1"/>
      <c r="HCB218" s="1"/>
      <c r="HCC218" s="1"/>
      <c r="HCD218" s="1"/>
      <c r="HCE218" s="1"/>
      <c r="HCF218" s="1"/>
      <c r="HCG218" s="1"/>
      <c r="HCH218" s="1"/>
      <c r="HCI218" s="1"/>
      <c r="HCJ218" s="1"/>
      <c r="HCK218" s="1"/>
      <c r="HCL218" s="1"/>
      <c r="HCM218" s="1"/>
      <c r="HCN218" s="1"/>
      <c r="HCO218" s="1"/>
      <c r="HCP218" s="1"/>
      <c r="HCQ218" s="1"/>
      <c r="HCR218" s="1"/>
      <c r="HCS218" s="1"/>
      <c r="HCT218" s="1"/>
      <c r="HCU218" s="1"/>
      <c r="HCV218" s="1"/>
      <c r="HCW218" s="1"/>
      <c r="HCX218" s="1"/>
      <c r="HCY218" s="1"/>
      <c r="HCZ218" s="1"/>
      <c r="HDA218" s="1"/>
      <c r="HDB218" s="1"/>
      <c r="HDC218" s="1"/>
      <c r="HDD218" s="1"/>
      <c r="HDE218" s="1"/>
      <c r="HDF218" s="1"/>
      <c r="HDG218" s="1"/>
      <c r="HDH218" s="1"/>
      <c r="HDI218" s="1"/>
      <c r="HDJ218" s="1"/>
      <c r="HDK218" s="1"/>
      <c r="HDL218" s="1"/>
      <c r="HDM218" s="1"/>
      <c r="HDN218" s="1"/>
      <c r="HDO218" s="1"/>
      <c r="HDP218" s="1"/>
      <c r="HDQ218" s="1"/>
      <c r="HDR218" s="1"/>
      <c r="HDS218" s="1"/>
      <c r="HDT218" s="1"/>
      <c r="HDU218" s="1"/>
      <c r="HDV218" s="1"/>
      <c r="HDW218" s="1"/>
      <c r="HDX218" s="1"/>
      <c r="HDY218" s="1"/>
      <c r="HDZ218" s="1"/>
      <c r="HEA218" s="1"/>
      <c r="HEB218" s="1"/>
      <c r="HEC218" s="1"/>
      <c r="HED218" s="1"/>
      <c r="HEE218" s="1"/>
      <c r="HEF218" s="1"/>
      <c r="HEG218" s="1"/>
      <c r="HEH218" s="1"/>
      <c r="HEI218" s="1"/>
      <c r="HEJ218" s="1"/>
      <c r="HEK218" s="1"/>
      <c r="HEL218" s="1"/>
      <c r="HEM218" s="1"/>
      <c r="HEN218" s="1"/>
      <c r="HEO218" s="1"/>
      <c r="HEP218" s="1"/>
      <c r="HEQ218" s="1"/>
      <c r="HER218" s="1"/>
      <c r="HES218" s="1"/>
      <c r="HET218" s="1"/>
      <c r="HEU218" s="1"/>
      <c r="HEV218" s="1"/>
      <c r="HEW218" s="1"/>
      <c r="HEX218" s="1"/>
      <c r="HEY218" s="1"/>
      <c r="HEZ218" s="1"/>
      <c r="HFA218" s="1"/>
      <c r="HFB218" s="1"/>
      <c r="HFC218" s="1"/>
      <c r="HFD218" s="1"/>
      <c r="HFE218" s="1"/>
      <c r="HFF218" s="1"/>
      <c r="HFG218" s="1"/>
      <c r="HFH218" s="1"/>
      <c r="HFI218" s="1"/>
      <c r="HFJ218" s="1"/>
      <c r="HFK218" s="1"/>
      <c r="HFL218" s="1"/>
      <c r="HFM218" s="1"/>
      <c r="HFN218" s="1"/>
      <c r="HFO218" s="1"/>
      <c r="HFP218" s="1"/>
      <c r="HFQ218" s="1"/>
      <c r="HFR218" s="1"/>
      <c r="HFS218" s="1"/>
      <c r="HFT218" s="1"/>
      <c r="HFU218" s="1"/>
      <c r="HFV218" s="1"/>
      <c r="HFW218" s="1"/>
      <c r="HFX218" s="1"/>
      <c r="HFY218" s="1"/>
      <c r="HFZ218" s="1"/>
      <c r="HGA218" s="1"/>
      <c r="HGB218" s="1"/>
      <c r="HGC218" s="1"/>
      <c r="HGD218" s="1"/>
      <c r="HGE218" s="1"/>
      <c r="HGF218" s="1"/>
      <c r="HGG218" s="1"/>
      <c r="HGH218" s="1"/>
      <c r="HGI218" s="1"/>
      <c r="HGJ218" s="1"/>
      <c r="HGK218" s="1"/>
      <c r="HGL218" s="1"/>
      <c r="HGM218" s="1"/>
      <c r="HGN218" s="1"/>
      <c r="HGO218" s="1"/>
      <c r="HGP218" s="1"/>
      <c r="HGQ218" s="1"/>
      <c r="HGR218" s="1"/>
      <c r="HGS218" s="1"/>
      <c r="HGT218" s="1"/>
      <c r="HGU218" s="1"/>
      <c r="HGV218" s="1"/>
      <c r="HGW218" s="1"/>
      <c r="HGX218" s="1"/>
      <c r="HGY218" s="1"/>
      <c r="HGZ218" s="1"/>
      <c r="HHA218" s="1"/>
      <c r="HHB218" s="1"/>
      <c r="HHC218" s="1"/>
      <c r="HHD218" s="1"/>
      <c r="HHE218" s="1"/>
      <c r="HHF218" s="1"/>
      <c r="HHG218" s="1"/>
      <c r="HHH218" s="1"/>
      <c r="HHI218" s="1"/>
      <c r="HHJ218" s="1"/>
      <c r="HHK218" s="1"/>
      <c r="HHL218" s="1"/>
      <c r="HHM218" s="1"/>
      <c r="HHN218" s="1"/>
      <c r="HHO218" s="1"/>
      <c r="HHP218" s="1"/>
      <c r="HHQ218" s="1"/>
      <c r="HHR218" s="1"/>
      <c r="HHS218" s="1"/>
      <c r="HHT218" s="1"/>
      <c r="HHU218" s="1"/>
      <c r="HHV218" s="1"/>
      <c r="HHW218" s="1"/>
      <c r="HHX218" s="1"/>
      <c r="HHY218" s="1"/>
      <c r="HHZ218" s="1"/>
      <c r="HIA218" s="1"/>
      <c r="HIB218" s="1"/>
      <c r="HIC218" s="1"/>
      <c r="HID218" s="1"/>
      <c r="HIE218" s="1"/>
      <c r="HIF218" s="1"/>
      <c r="HIG218" s="1"/>
      <c r="HIH218" s="1"/>
      <c r="HII218" s="1"/>
      <c r="HIJ218" s="1"/>
      <c r="HIK218" s="1"/>
      <c r="HIL218" s="1"/>
      <c r="HIM218" s="1"/>
      <c r="HIN218" s="1"/>
      <c r="HIO218" s="1"/>
      <c r="HIP218" s="1"/>
      <c r="HIQ218" s="1"/>
      <c r="HIR218" s="1"/>
      <c r="HIS218" s="1"/>
      <c r="HIT218" s="1"/>
      <c r="HIU218" s="1"/>
      <c r="HIV218" s="1"/>
      <c r="HIW218" s="1"/>
      <c r="HIX218" s="1"/>
      <c r="HIY218" s="1"/>
      <c r="HIZ218" s="1"/>
      <c r="HJA218" s="1"/>
      <c r="HJB218" s="1"/>
      <c r="HJC218" s="1"/>
      <c r="HJD218" s="1"/>
      <c r="HJE218" s="1"/>
      <c r="HJF218" s="1"/>
      <c r="HJG218" s="1"/>
      <c r="HJH218" s="1"/>
      <c r="HJI218" s="1"/>
      <c r="HJJ218" s="1"/>
      <c r="HJK218" s="1"/>
      <c r="HJL218" s="1"/>
      <c r="HJM218" s="1"/>
      <c r="HJN218" s="1"/>
      <c r="HJO218" s="1"/>
      <c r="HJP218" s="1"/>
      <c r="HJQ218" s="1"/>
      <c r="HJR218" s="1"/>
      <c r="HJS218" s="1"/>
      <c r="HJT218" s="1"/>
      <c r="HJU218" s="1"/>
      <c r="HJV218" s="1"/>
      <c r="HJW218" s="1"/>
      <c r="HJX218" s="1"/>
      <c r="HJY218" s="1"/>
      <c r="HJZ218" s="1"/>
      <c r="HKA218" s="1"/>
      <c r="HKB218" s="1"/>
      <c r="HKC218" s="1"/>
      <c r="HKD218" s="1"/>
      <c r="HKE218" s="1"/>
      <c r="HKF218" s="1"/>
      <c r="HKG218" s="1"/>
      <c r="HKH218" s="1"/>
      <c r="HKI218" s="1"/>
      <c r="HKJ218" s="1"/>
      <c r="HKK218" s="1"/>
      <c r="HKL218" s="1"/>
      <c r="HKM218" s="1"/>
      <c r="HKN218" s="1"/>
      <c r="HKO218" s="1"/>
      <c r="HKP218" s="1"/>
      <c r="HKQ218" s="1"/>
      <c r="HKR218" s="1"/>
      <c r="HKS218" s="1"/>
      <c r="HKT218" s="1"/>
      <c r="HKU218" s="1"/>
      <c r="HKV218" s="1"/>
      <c r="HKW218" s="1"/>
      <c r="HKX218" s="1"/>
      <c r="HKY218" s="1"/>
      <c r="HKZ218" s="1"/>
      <c r="HLA218" s="1"/>
      <c r="HLB218" s="1"/>
      <c r="HLC218" s="1"/>
      <c r="HLD218" s="1"/>
      <c r="HLE218" s="1"/>
      <c r="HLF218" s="1"/>
      <c r="HLG218" s="1"/>
      <c r="HLH218" s="1"/>
      <c r="HLI218" s="1"/>
      <c r="HLJ218" s="1"/>
      <c r="HLK218" s="1"/>
      <c r="HLL218" s="1"/>
      <c r="HLM218" s="1"/>
      <c r="HLN218" s="1"/>
      <c r="HLO218" s="1"/>
      <c r="HLP218" s="1"/>
      <c r="HLQ218" s="1"/>
      <c r="HLR218" s="1"/>
      <c r="HLS218" s="1"/>
      <c r="HLT218" s="1"/>
      <c r="HLU218" s="1"/>
      <c r="HLV218" s="1"/>
      <c r="HLW218" s="1"/>
      <c r="HLX218" s="1"/>
      <c r="HLY218" s="1"/>
      <c r="HLZ218" s="1"/>
      <c r="HMA218" s="1"/>
      <c r="HMB218" s="1"/>
      <c r="HMC218" s="1"/>
      <c r="HMD218" s="1"/>
      <c r="HME218" s="1"/>
      <c r="HMF218" s="1"/>
      <c r="HMG218" s="1"/>
      <c r="HMH218" s="1"/>
      <c r="HMI218" s="1"/>
      <c r="HMJ218" s="1"/>
      <c r="HMK218" s="1"/>
      <c r="HML218" s="1"/>
      <c r="HMM218" s="1"/>
      <c r="HMN218" s="1"/>
      <c r="HMO218" s="1"/>
      <c r="HMP218" s="1"/>
      <c r="HMQ218" s="1"/>
      <c r="HMR218" s="1"/>
      <c r="HMS218" s="1"/>
      <c r="HMT218" s="1"/>
      <c r="HMU218" s="1"/>
      <c r="HMV218" s="1"/>
      <c r="HMW218" s="1"/>
      <c r="HMX218" s="1"/>
      <c r="HMY218" s="1"/>
      <c r="HMZ218" s="1"/>
      <c r="HNA218" s="1"/>
      <c r="HNB218" s="1"/>
      <c r="HNC218" s="1"/>
      <c r="HND218" s="1"/>
      <c r="HNE218" s="1"/>
      <c r="HNF218" s="1"/>
      <c r="HNG218" s="1"/>
      <c r="HNH218" s="1"/>
      <c r="HNI218" s="1"/>
      <c r="HNJ218" s="1"/>
      <c r="HNK218" s="1"/>
      <c r="HNL218" s="1"/>
      <c r="HNM218" s="1"/>
      <c r="HNN218" s="1"/>
      <c r="HNO218" s="1"/>
      <c r="HNP218" s="1"/>
      <c r="HNQ218" s="1"/>
      <c r="HNR218" s="1"/>
      <c r="HNS218" s="1"/>
      <c r="HNT218" s="1"/>
      <c r="HNU218" s="1"/>
      <c r="HNV218" s="1"/>
      <c r="HNW218" s="1"/>
      <c r="HNX218" s="1"/>
      <c r="HNY218" s="1"/>
      <c r="HNZ218" s="1"/>
      <c r="HOA218" s="1"/>
      <c r="HOB218" s="1"/>
      <c r="HOC218" s="1"/>
      <c r="HOD218" s="1"/>
      <c r="HOE218" s="1"/>
      <c r="HOF218" s="1"/>
      <c r="HOG218" s="1"/>
      <c r="HOH218" s="1"/>
      <c r="HOI218" s="1"/>
      <c r="HOJ218" s="1"/>
      <c r="HOK218" s="1"/>
      <c r="HOL218" s="1"/>
      <c r="HOM218" s="1"/>
      <c r="HON218" s="1"/>
      <c r="HOO218" s="1"/>
      <c r="HOP218" s="1"/>
      <c r="HOQ218" s="1"/>
      <c r="HOR218" s="1"/>
      <c r="HOS218" s="1"/>
      <c r="HOT218" s="1"/>
      <c r="HOU218" s="1"/>
      <c r="HOV218" s="1"/>
      <c r="HOW218" s="1"/>
      <c r="HOX218" s="1"/>
      <c r="HOY218" s="1"/>
      <c r="HOZ218" s="1"/>
      <c r="HPA218" s="1"/>
      <c r="HPB218" s="1"/>
      <c r="HPC218" s="1"/>
      <c r="HPD218" s="1"/>
      <c r="HPE218" s="1"/>
      <c r="HPF218" s="1"/>
      <c r="HPG218" s="1"/>
      <c r="HPH218" s="1"/>
      <c r="HPI218" s="1"/>
      <c r="HPJ218" s="1"/>
      <c r="HPK218" s="1"/>
      <c r="HPL218" s="1"/>
      <c r="HPM218" s="1"/>
      <c r="HPN218" s="1"/>
      <c r="HPO218" s="1"/>
      <c r="HPP218" s="1"/>
      <c r="HPQ218" s="1"/>
      <c r="HPR218" s="1"/>
      <c r="HPS218" s="1"/>
      <c r="HPT218" s="1"/>
      <c r="HPU218" s="1"/>
      <c r="HPV218" s="1"/>
      <c r="HPW218" s="1"/>
      <c r="HPX218" s="1"/>
      <c r="HPY218" s="1"/>
      <c r="HPZ218" s="1"/>
      <c r="HQA218" s="1"/>
      <c r="HQB218" s="1"/>
      <c r="HQC218" s="1"/>
      <c r="HQD218" s="1"/>
      <c r="HQE218" s="1"/>
      <c r="HQF218" s="1"/>
      <c r="HQG218" s="1"/>
      <c r="HQH218" s="1"/>
      <c r="HQI218" s="1"/>
      <c r="HQJ218" s="1"/>
      <c r="HQK218" s="1"/>
      <c r="HQL218" s="1"/>
      <c r="HQM218" s="1"/>
      <c r="HQN218" s="1"/>
      <c r="HQO218" s="1"/>
      <c r="HQP218" s="1"/>
      <c r="HQQ218" s="1"/>
      <c r="HQR218" s="1"/>
      <c r="HQS218" s="1"/>
      <c r="HQT218" s="1"/>
      <c r="HQU218" s="1"/>
      <c r="HQV218" s="1"/>
      <c r="HQW218" s="1"/>
      <c r="HQX218" s="1"/>
      <c r="HQY218" s="1"/>
      <c r="HQZ218" s="1"/>
      <c r="HRA218" s="1"/>
      <c r="HRB218" s="1"/>
      <c r="HRC218" s="1"/>
      <c r="HRD218" s="1"/>
      <c r="HRE218" s="1"/>
      <c r="HRF218" s="1"/>
      <c r="HRG218" s="1"/>
      <c r="HRH218" s="1"/>
      <c r="HRI218" s="1"/>
      <c r="HRJ218" s="1"/>
      <c r="HRK218" s="1"/>
      <c r="HRL218" s="1"/>
      <c r="HRM218" s="1"/>
      <c r="HRN218" s="1"/>
      <c r="HRO218" s="1"/>
      <c r="HRP218" s="1"/>
      <c r="HRQ218" s="1"/>
      <c r="HRR218" s="1"/>
      <c r="HRS218" s="1"/>
      <c r="HRT218" s="1"/>
      <c r="HRU218" s="1"/>
      <c r="HRV218" s="1"/>
      <c r="HRW218" s="1"/>
      <c r="HRX218" s="1"/>
      <c r="HRY218" s="1"/>
      <c r="HRZ218" s="1"/>
      <c r="HSA218" s="1"/>
      <c r="HSB218" s="1"/>
      <c r="HSC218" s="1"/>
      <c r="HSD218" s="1"/>
      <c r="HSE218" s="1"/>
      <c r="HSF218" s="1"/>
      <c r="HSG218" s="1"/>
      <c r="HSH218" s="1"/>
      <c r="HSI218" s="1"/>
      <c r="HSJ218" s="1"/>
      <c r="HSK218" s="1"/>
      <c r="HSL218" s="1"/>
      <c r="HSM218" s="1"/>
      <c r="HSN218" s="1"/>
      <c r="HSO218" s="1"/>
      <c r="HSP218" s="1"/>
      <c r="HSQ218" s="1"/>
      <c r="HSR218" s="1"/>
      <c r="HSS218" s="1"/>
      <c r="HST218" s="1"/>
      <c r="HSU218" s="1"/>
      <c r="HSV218" s="1"/>
      <c r="HSW218" s="1"/>
      <c r="HSX218" s="1"/>
      <c r="HSY218" s="1"/>
      <c r="HSZ218" s="1"/>
      <c r="HTA218" s="1"/>
      <c r="HTB218" s="1"/>
      <c r="HTC218" s="1"/>
      <c r="HTD218" s="1"/>
      <c r="HTE218" s="1"/>
      <c r="HTF218" s="1"/>
      <c r="HTG218" s="1"/>
      <c r="HTH218" s="1"/>
      <c r="HTI218" s="1"/>
      <c r="HTJ218" s="1"/>
      <c r="HTK218" s="1"/>
      <c r="HTL218" s="1"/>
      <c r="HTM218" s="1"/>
      <c r="HTN218" s="1"/>
      <c r="HTO218" s="1"/>
      <c r="HTP218" s="1"/>
      <c r="HTQ218" s="1"/>
      <c r="HTR218" s="1"/>
      <c r="HTS218" s="1"/>
      <c r="HTT218" s="1"/>
      <c r="HTU218" s="1"/>
      <c r="HTV218" s="1"/>
      <c r="HTW218" s="1"/>
      <c r="HTX218" s="1"/>
      <c r="HTY218" s="1"/>
      <c r="HTZ218" s="1"/>
      <c r="HUA218" s="1"/>
      <c r="HUB218" s="1"/>
      <c r="HUC218" s="1"/>
      <c r="HUD218" s="1"/>
      <c r="HUE218" s="1"/>
      <c r="HUF218" s="1"/>
      <c r="HUG218" s="1"/>
      <c r="HUH218" s="1"/>
      <c r="HUI218" s="1"/>
      <c r="HUJ218" s="1"/>
      <c r="HUK218" s="1"/>
      <c r="HUL218" s="1"/>
      <c r="HUM218" s="1"/>
      <c r="HUN218" s="1"/>
      <c r="HUO218" s="1"/>
      <c r="HUP218" s="1"/>
      <c r="HUQ218" s="1"/>
      <c r="HUR218" s="1"/>
      <c r="HUS218" s="1"/>
      <c r="HUT218" s="1"/>
      <c r="HUU218" s="1"/>
      <c r="HUV218" s="1"/>
      <c r="HUW218" s="1"/>
      <c r="HUX218" s="1"/>
      <c r="HUY218" s="1"/>
      <c r="HUZ218" s="1"/>
      <c r="HVA218" s="1"/>
      <c r="HVB218" s="1"/>
      <c r="HVC218" s="1"/>
      <c r="HVD218" s="1"/>
      <c r="HVE218" s="1"/>
      <c r="HVF218" s="1"/>
      <c r="HVG218" s="1"/>
      <c r="HVH218" s="1"/>
      <c r="HVI218" s="1"/>
      <c r="HVJ218" s="1"/>
      <c r="HVK218" s="1"/>
      <c r="HVL218" s="1"/>
      <c r="HVM218" s="1"/>
      <c r="HVN218" s="1"/>
      <c r="HVO218" s="1"/>
      <c r="HVP218" s="1"/>
      <c r="HVQ218" s="1"/>
      <c r="HVR218" s="1"/>
      <c r="HVS218" s="1"/>
      <c r="HVT218" s="1"/>
      <c r="HVU218" s="1"/>
      <c r="HVV218" s="1"/>
      <c r="HVW218" s="1"/>
      <c r="HVX218" s="1"/>
      <c r="HVY218" s="1"/>
      <c r="HVZ218" s="1"/>
      <c r="HWA218" s="1"/>
      <c r="HWB218" s="1"/>
      <c r="HWC218" s="1"/>
      <c r="HWD218" s="1"/>
      <c r="HWE218" s="1"/>
      <c r="HWF218" s="1"/>
      <c r="HWG218" s="1"/>
      <c r="HWH218" s="1"/>
      <c r="HWI218" s="1"/>
      <c r="HWJ218" s="1"/>
      <c r="HWK218" s="1"/>
      <c r="HWL218" s="1"/>
      <c r="HWM218" s="1"/>
      <c r="HWN218" s="1"/>
      <c r="HWO218" s="1"/>
      <c r="HWP218" s="1"/>
      <c r="HWQ218" s="1"/>
      <c r="HWR218" s="1"/>
      <c r="HWS218" s="1"/>
      <c r="HWT218" s="1"/>
      <c r="HWU218" s="1"/>
      <c r="HWV218" s="1"/>
      <c r="HWW218" s="1"/>
      <c r="HWX218" s="1"/>
      <c r="HWY218" s="1"/>
      <c r="HWZ218" s="1"/>
      <c r="HXA218" s="1"/>
      <c r="HXB218" s="1"/>
      <c r="HXC218" s="1"/>
      <c r="HXD218" s="1"/>
      <c r="HXE218" s="1"/>
      <c r="HXF218" s="1"/>
      <c r="HXG218" s="1"/>
      <c r="HXH218" s="1"/>
      <c r="HXI218" s="1"/>
      <c r="HXJ218" s="1"/>
      <c r="HXK218" s="1"/>
      <c r="HXL218" s="1"/>
      <c r="HXM218" s="1"/>
      <c r="HXN218" s="1"/>
      <c r="HXO218" s="1"/>
      <c r="HXP218" s="1"/>
      <c r="HXQ218" s="1"/>
      <c r="HXR218" s="1"/>
      <c r="HXS218" s="1"/>
      <c r="HXT218" s="1"/>
      <c r="HXU218" s="1"/>
      <c r="HXV218" s="1"/>
      <c r="HXW218" s="1"/>
      <c r="HXX218" s="1"/>
      <c r="HXY218" s="1"/>
      <c r="HXZ218" s="1"/>
      <c r="HYA218" s="1"/>
      <c r="HYB218" s="1"/>
      <c r="HYC218" s="1"/>
      <c r="HYD218" s="1"/>
      <c r="HYE218" s="1"/>
      <c r="HYF218" s="1"/>
      <c r="HYG218" s="1"/>
      <c r="HYH218" s="1"/>
      <c r="HYI218" s="1"/>
      <c r="HYJ218" s="1"/>
      <c r="HYK218" s="1"/>
      <c r="HYL218" s="1"/>
      <c r="HYM218" s="1"/>
      <c r="HYN218" s="1"/>
      <c r="HYO218" s="1"/>
      <c r="HYP218" s="1"/>
      <c r="HYQ218" s="1"/>
      <c r="HYR218" s="1"/>
      <c r="HYS218" s="1"/>
      <c r="HYT218" s="1"/>
      <c r="HYU218" s="1"/>
      <c r="HYV218" s="1"/>
      <c r="HYW218" s="1"/>
      <c r="HYX218" s="1"/>
      <c r="HYY218" s="1"/>
      <c r="HYZ218" s="1"/>
      <c r="HZA218" s="1"/>
      <c r="HZB218" s="1"/>
      <c r="HZC218" s="1"/>
      <c r="HZD218" s="1"/>
      <c r="HZE218" s="1"/>
      <c r="HZF218" s="1"/>
      <c r="HZG218" s="1"/>
      <c r="HZH218" s="1"/>
      <c r="HZI218" s="1"/>
      <c r="HZJ218" s="1"/>
      <c r="HZK218" s="1"/>
      <c r="HZL218" s="1"/>
      <c r="HZM218" s="1"/>
      <c r="HZN218" s="1"/>
      <c r="HZO218" s="1"/>
      <c r="HZP218" s="1"/>
      <c r="HZQ218" s="1"/>
      <c r="HZR218" s="1"/>
      <c r="HZS218" s="1"/>
      <c r="HZT218" s="1"/>
      <c r="HZU218" s="1"/>
      <c r="HZV218" s="1"/>
      <c r="HZW218" s="1"/>
      <c r="HZX218" s="1"/>
      <c r="HZY218" s="1"/>
      <c r="HZZ218" s="1"/>
      <c r="IAA218" s="1"/>
      <c r="IAB218" s="1"/>
      <c r="IAC218" s="1"/>
      <c r="IAD218" s="1"/>
      <c r="IAE218" s="1"/>
      <c r="IAF218" s="1"/>
      <c r="IAG218" s="1"/>
      <c r="IAH218" s="1"/>
      <c r="IAI218" s="1"/>
      <c r="IAJ218" s="1"/>
      <c r="IAK218" s="1"/>
      <c r="IAL218" s="1"/>
      <c r="IAM218" s="1"/>
      <c r="IAN218" s="1"/>
      <c r="IAO218" s="1"/>
      <c r="IAP218" s="1"/>
      <c r="IAQ218" s="1"/>
      <c r="IAR218" s="1"/>
      <c r="IAS218" s="1"/>
      <c r="IAT218" s="1"/>
      <c r="IAU218" s="1"/>
      <c r="IAV218" s="1"/>
      <c r="IAW218" s="1"/>
      <c r="IAX218" s="1"/>
      <c r="IAY218" s="1"/>
      <c r="IAZ218" s="1"/>
      <c r="IBA218" s="1"/>
      <c r="IBB218" s="1"/>
      <c r="IBC218" s="1"/>
      <c r="IBD218" s="1"/>
      <c r="IBE218" s="1"/>
      <c r="IBF218" s="1"/>
      <c r="IBG218" s="1"/>
      <c r="IBH218" s="1"/>
      <c r="IBI218" s="1"/>
      <c r="IBJ218" s="1"/>
      <c r="IBK218" s="1"/>
      <c r="IBL218" s="1"/>
      <c r="IBM218" s="1"/>
      <c r="IBN218" s="1"/>
      <c r="IBO218" s="1"/>
      <c r="IBP218" s="1"/>
      <c r="IBQ218" s="1"/>
      <c r="IBR218" s="1"/>
      <c r="IBS218" s="1"/>
      <c r="IBT218" s="1"/>
      <c r="IBU218" s="1"/>
      <c r="IBV218" s="1"/>
      <c r="IBW218" s="1"/>
      <c r="IBX218" s="1"/>
      <c r="IBY218" s="1"/>
      <c r="IBZ218" s="1"/>
      <c r="ICA218" s="1"/>
      <c r="ICB218" s="1"/>
      <c r="ICC218" s="1"/>
      <c r="ICD218" s="1"/>
      <c r="ICE218" s="1"/>
      <c r="ICF218" s="1"/>
      <c r="ICG218" s="1"/>
      <c r="ICH218" s="1"/>
      <c r="ICI218" s="1"/>
      <c r="ICJ218" s="1"/>
      <c r="ICK218" s="1"/>
      <c r="ICL218" s="1"/>
      <c r="ICM218" s="1"/>
      <c r="ICN218" s="1"/>
      <c r="ICO218" s="1"/>
      <c r="ICP218" s="1"/>
      <c r="ICQ218" s="1"/>
      <c r="ICR218" s="1"/>
      <c r="ICS218" s="1"/>
      <c r="ICT218" s="1"/>
      <c r="ICU218" s="1"/>
      <c r="ICV218" s="1"/>
      <c r="ICW218" s="1"/>
      <c r="ICX218" s="1"/>
      <c r="ICY218" s="1"/>
      <c r="ICZ218" s="1"/>
      <c r="IDA218" s="1"/>
      <c r="IDB218" s="1"/>
      <c r="IDC218" s="1"/>
      <c r="IDD218" s="1"/>
      <c r="IDE218" s="1"/>
      <c r="IDF218" s="1"/>
      <c r="IDG218" s="1"/>
      <c r="IDH218" s="1"/>
      <c r="IDI218" s="1"/>
      <c r="IDJ218" s="1"/>
      <c r="IDK218" s="1"/>
      <c r="IDL218" s="1"/>
      <c r="IDM218" s="1"/>
      <c r="IDN218" s="1"/>
      <c r="IDO218" s="1"/>
      <c r="IDP218" s="1"/>
      <c r="IDQ218" s="1"/>
      <c r="IDR218" s="1"/>
      <c r="IDS218" s="1"/>
      <c r="IDT218" s="1"/>
      <c r="IDU218" s="1"/>
      <c r="IDV218" s="1"/>
      <c r="IDW218" s="1"/>
      <c r="IDX218" s="1"/>
      <c r="IDY218" s="1"/>
      <c r="IDZ218" s="1"/>
      <c r="IEA218" s="1"/>
      <c r="IEB218" s="1"/>
      <c r="IEC218" s="1"/>
      <c r="IED218" s="1"/>
      <c r="IEE218" s="1"/>
      <c r="IEF218" s="1"/>
      <c r="IEG218" s="1"/>
      <c r="IEH218" s="1"/>
      <c r="IEI218" s="1"/>
      <c r="IEJ218" s="1"/>
      <c r="IEK218" s="1"/>
      <c r="IEL218" s="1"/>
      <c r="IEM218" s="1"/>
      <c r="IEN218" s="1"/>
      <c r="IEO218" s="1"/>
      <c r="IEP218" s="1"/>
      <c r="IEQ218" s="1"/>
      <c r="IER218" s="1"/>
      <c r="IES218" s="1"/>
      <c r="IET218" s="1"/>
      <c r="IEU218" s="1"/>
      <c r="IEV218" s="1"/>
      <c r="IEW218" s="1"/>
      <c r="IEX218" s="1"/>
      <c r="IEY218" s="1"/>
      <c r="IEZ218" s="1"/>
      <c r="IFA218" s="1"/>
      <c r="IFB218" s="1"/>
      <c r="IFC218" s="1"/>
      <c r="IFD218" s="1"/>
      <c r="IFE218" s="1"/>
      <c r="IFF218" s="1"/>
      <c r="IFG218" s="1"/>
      <c r="IFH218" s="1"/>
      <c r="IFI218" s="1"/>
      <c r="IFJ218" s="1"/>
      <c r="IFK218" s="1"/>
      <c r="IFL218" s="1"/>
      <c r="IFM218" s="1"/>
      <c r="IFN218" s="1"/>
      <c r="IFO218" s="1"/>
      <c r="IFP218" s="1"/>
      <c r="IFQ218" s="1"/>
      <c r="IFR218" s="1"/>
      <c r="IFS218" s="1"/>
      <c r="IFT218" s="1"/>
      <c r="IFU218" s="1"/>
      <c r="IFV218" s="1"/>
      <c r="IFW218" s="1"/>
      <c r="IFX218" s="1"/>
      <c r="IFY218" s="1"/>
      <c r="IFZ218" s="1"/>
      <c r="IGA218" s="1"/>
      <c r="IGB218" s="1"/>
      <c r="IGC218" s="1"/>
      <c r="IGD218" s="1"/>
      <c r="IGE218" s="1"/>
      <c r="IGF218" s="1"/>
      <c r="IGG218" s="1"/>
      <c r="IGH218" s="1"/>
      <c r="IGI218" s="1"/>
      <c r="IGJ218" s="1"/>
      <c r="IGK218" s="1"/>
      <c r="IGL218" s="1"/>
      <c r="IGM218" s="1"/>
      <c r="IGN218" s="1"/>
      <c r="IGO218" s="1"/>
      <c r="IGP218" s="1"/>
      <c r="IGQ218" s="1"/>
      <c r="IGR218" s="1"/>
      <c r="IGS218" s="1"/>
      <c r="IGT218" s="1"/>
      <c r="IGU218" s="1"/>
      <c r="IGV218" s="1"/>
      <c r="IGW218" s="1"/>
      <c r="IGX218" s="1"/>
      <c r="IGY218" s="1"/>
      <c r="IGZ218" s="1"/>
      <c r="IHA218" s="1"/>
      <c r="IHB218" s="1"/>
      <c r="IHC218" s="1"/>
      <c r="IHD218" s="1"/>
      <c r="IHE218" s="1"/>
      <c r="IHF218" s="1"/>
      <c r="IHG218" s="1"/>
      <c r="IHH218" s="1"/>
      <c r="IHI218" s="1"/>
      <c r="IHJ218" s="1"/>
      <c r="IHK218" s="1"/>
      <c r="IHL218" s="1"/>
      <c r="IHM218" s="1"/>
      <c r="IHN218" s="1"/>
      <c r="IHO218" s="1"/>
      <c r="IHP218" s="1"/>
      <c r="IHQ218" s="1"/>
      <c r="IHR218" s="1"/>
      <c r="IHS218" s="1"/>
      <c r="IHT218" s="1"/>
      <c r="IHU218" s="1"/>
      <c r="IHV218" s="1"/>
      <c r="IHW218" s="1"/>
      <c r="IHX218" s="1"/>
      <c r="IHY218" s="1"/>
      <c r="IHZ218" s="1"/>
      <c r="IIA218" s="1"/>
      <c r="IIB218" s="1"/>
      <c r="IIC218" s="1"/>
      <c r="IID218" s="1"/>
      <c r="IIE218" s="1"/>
      <c r="IIF218" s="1"/>
      <c r="IIG218" s="1"/>
      <c r="IIH218" s="1"/>
      <c r="III218" s="1"/>
      <c r="IIJ218" s="1"/>
      <c r="IIK218" s="1"/>
      <c r="IIL218" s="1"/>
      <c r="IIM218" s="1"/>
      <c r="IIN218" s="1"/>
      <c r="IIO218" s="1"/>
      <c r="IIP218" s="1"/>
      <c r="IIQ218" s="1"/>
      <c r="IIR218" s="1"/>
      <c r="IIS218" s="1"/>
      <c r="IIT218" s="1"/>
      <c r="IIU218" s="1"/>
      <c r="IIV218" s="1"/>
      <c r="IIW218" s="1"/>
      <c r="IIX218" s="1"/>
      <c r="IIY218" s="1"/>
      <c r="IIZ218" s="1"/>
      <c r="IJA218" s="1"/>
      <c r="IJB218" s="1"/>
      <c r="IJC218" s="1"/>
      <c r="IJD218" s="1"/>
      <c r="IJE218" s="1"/>
      <c r="IJF218" s="1"/>
      <c r="IJG218" s="1"/>
      <c r="IJH218" s="1"/>
      <c r="IJI218" s="1"/>
      <c r="IJJ218" s="1"/>
      <c r="IJK218" s="1"/>
      <c r="IJL218" s="1"/>
      <c r="IJM218" s="1"/>
      <c r="IJN218" s="1"/>
      <c r="IJO218" s="1"/>
      <c r="IJP218" s="1"/>
      <c r="IJQ218" s="1"/>
      <c r="IJR218" s="1"/>
      <c r="IJS218" s="1"/>
      <c r="IJT218" s="1"/>
      <c r="IJU218" s="1"/>
      <c r="IJV218" s="1"/>
      <c r="IJW218" s="1"/>
      <c r="IJX218" s="1"/>
      <c r="IJY218" s="1"/>
      <c r="IJZ218" s="1"/>
      <c r="IKA218" s="1"/>
      <c r="IKB218" s="1"/>
      <c r="IKC218" s="1"/>
      <c r="IKD218" s="1"/>
      <c r="IKE218" s="1"/>
      <c r="IKF218" s="1"/>
      <c r="IKG218" s="1"/>
      <c r="IKH218" s="1"/>
      <c r="IKI218" s="1"/>
      <c r="IKJ218" s="1"/>
      <c r="IKK218" s="1"/>
      <c r="IKL218" s="1"/>
      <c r="IKM218" s="1"/>
      <c r="IKN218" s="1"/>
      <c r="IKO218" s="1"/>
      <c r="IKP218" s="1"/>
      <c r="IKQ218" s="1"/>
      <c r="IKR218" s="1"/>
      <c r="IKS218" s="1"/>
      <c r="IKT218" s="1"/>
      <c r="IKU218" s="1"/>
      <c r="IKV218" s="1"/>
      <c r="IKW218" s="1"/>
      <c r="IKX218" s="1"/>
      <c r="IKY218" s="1"/>
      <c r="IKZ218" s="1"/>
      <c r="ILA218" s="1"/>
      <c r="ILB218" s="1"/>
      <c r="ILC218" s="1"/>
      <c r="ILD218" s="1"/>
      <c r="ILE218" s="1"/>
      <c r="ILF218" s="1"/>
      <c r="ILG218" s="1"/>
      <c r="ILH218" s="1"/>
      <c r="ILI218" s="1"/>
      <c r="ILJ218" s="1"/>
      <c r="ILK218" s="1"/>
      <c r="ILL218" s="1"/>
      <c r="ILM218" s="1"/>
      <c r="ILN218" s="1"/>
      <c r="ILO218" s="1"/>
      <c r="ILP218" s="1"/>
      <c r="ILQ218" s="1"/>
      <c r="ILR218" s="1"/>
      <c r="ILS218" s="1"/>
      <c r="ILT218" s="1"/>
      <c r="ILU218" s="1"/>
      <c r="ILV218" s="1"/>
      <c r="ILW218" s="1"/>
      <c r="ILX218" s="1"/>
      <c r="ILY218" s="1"/>
      <c r="ILZ218" s="1"/>
      <c r="IMA218" s="1"/>
      <c r="IMB218" s="1"/>
      <c r="IMC218" s="1"/>
      <c r="IMD218" s="1"/>
      <c r="IME218" s="1"/>
      <c r="IMF218" s="1"/>
      <c r="IMG218" s="1"/>
      <c r="IMH218" s="1"/>
      <c r="IMI218" s="1"/>
      <c r="IMJ218" s="1"/>
      <c r="IMK218" s="1"/>
      <c r="IML218" s="1"/>
      <c r="IMM218" s="1"/>
      <c r="IMN218" s="1"/>
      <c r="IMO218" s="1"/>
      <c r="IMP218" s="1"/>
      <c r="IMQ218" s="1"/>
      <c r="IMR218" s="1"/>
      <c r="IMS218" s="1"/>
      <c r="IMT218" s="1"/>
      <c r="IMU218" s="1"/>
      <c r="IMV218" s="1"/>
      <c r="IMW218" s="1"/>
      <c r="IMX218" s="1"/>
      <c r="IMY218" s="1"/>
      <c r="IMZ218" s="1"/>
      <c r="INA218" s="1"/>
      <c r="INB218" s="1"/>
      <c r="INC218" s="1"/>
      <c r="IND218" s="1"/>
      <c r="INE218" s="1"/>
      <c r="INF218" s="1"/>
      <c r="ING218" s="1"/>
      <c r="INH218" s="1"/>
      <c r="INI218" s="1"/>
      <c r="INJ218" s="1"/>
      <c r="INK218" s="1"/>
      <c r="INL218" s="1"/>
      <c r="INM218" s="1"/>
      <c r="INN218" s="1"/>
      <c r="INO218" s="1"/>
      <c r="INP218" s="1"/>
      <c r="INQ218" s="1"/>
      <c r="INR218" s="1"/>
      <c r="INS218" s="1"/>
      <c r="INT218" s="1"/>
      <c r="INU218" s="1"/>
      <c r="INV218" s="1"/>
      <c r="INW218" s="1"/>
      <c r="INX218" s="1"/>
      <c r="INY218" s="1"/>
      <c r="INZ218" s="1"/>
      <c r="IOA218" s="1"/>
      <c r="IOB218" s="1"/>
      <c r="IOC218" s="1"/>
      <c r="IOD218" s="1"/>
      <c r="IOE218" s="1"/>
      <c r="IOF218" s="1"/>
      <c r="IOG218" s="1"/>
      <c r="IOH218" s="1"/>
      <c r="IOI218" s="1"/>
      <c r="IOJ218" s="1"/>
      <c r="IOK218" s="1"/>
      <c r="IOL218" s="1"/>
      <c r="IOM218" s="1"/>
      <c r="ION218" s="1"/>
      <c r="IOO218" s="1"/>
      <c r="IOP218" s="1"/>
      <c r="IOQ218" s="1"/>
      <c r="IOR218" s="1"/>
      <c r="IOS218" s="1"/>
      <c r="IOT218" s="1"/>
      <c r="IOU218" s="1"/>
      <c r="IOV218" s="1"/>
      <c r="IOW218" s="1"/>
      <c r="IOX218" s="1"/>
      <c r="IOY218" s="1"/>
      <c r="IOZ218" s="1"/>
      <c r="IPA218" s="1"/>
      <c r="IPB218" s="1"/>
      <c r="IPC218" s="1"/>
      <c r="IPD218" s="1"/>
      <c r="IPE218" s="1"/>
      <c r="IPF218" s="1"/>
      <c r="IPG218" s="1"/>
      <c r="IPH218" s="1"/>
      <c r="IPI218" s="1"/>
      <c r="IPJ218" s="1"/>
      <c r="IPK218" s="1"/>
      <c r="IPL218" s="1"/>
      <c r="IPM218" s="1"/>
      <c r="IPN218" s="1"/>
      <c r="IPO218" s="1"/>
      <c r="IPP218" s="1"/>
      <c r="IPQ218" s="1"/>
      <c r="IPR218" s="1"/>
      <c r="IPS218" s="1"/>
      <c r="IPT218" s="1"/>
      <c r="IPU218" s="1"/>
      <c r="IPV218" s="1"/>
      <c r="IPW218" s="1"/>
      <c r="IPX218" s="1"/>
      <c r="IPY218" s="1"/>
      <c r="IPZ218" s="1"/>
      <c r="IQA218" s="1"/>
      <c r="IQB218" s="1"/>
      <c r="IQC218" s="1"/>
      <c r="IQD218" s="1"/>
      <c r="IQE218" s="1"/>
      <c r="IQF218" s="1"/>
      <c r="IQG218" s="1"/>
      <c r="IQH218" s="1"/>
      <c r="IQI218" s="1"/>
      <c r="IQJ218" s="1"/>
      <c r="IQK218" s="1"/>
      <c r="IQL218" s="1"/>
      <c r="IQM218" s="1"/>
      <c r="IQN218" s="1"/>
      <c r="IQO218" s="1"/>
      <c r="IQP218" s="1"/>
      <c r="IQQ218" s="1"/>
      <c r="IQR218" s="1"/>
      <c r="IQS218" s="1"/>
      <c r="IQT218" s="1"/>
      <c r="IQU218" s="1"/>
      <c r="IQV218" s="1"/>
      <c r="IQW218" s="1"/>
      <c r="IQX218" s="1"/>
      <c r="IQY218" s="1"/>
      <c r="IQZ218" s="1"/>
      <c r="IRA218" s="1"/>
      <c r="IRB218" s="1"/>
      <c r="IRC218" s="1"/>
      <c r="IRD218" s="1"/>
      <c r="IRE218" s="1"/>
      <c r="IRF218" s="1"/>
      <c r="IRG218" s="1"/>
      <c r="IRH218" s="1"/>
      <c r="IRI218" s="1"/>
      <c r="IRJ218" s="1"/>
      <c r="IRK218" s="1"/>
      <c r="IRL218" s="1"/>
      <c r="IRM218" s="1"/>
      <c r="IRN218" s="1"/>
      <c r="IRO218" s="1"/>
      <c r="IRP218" s="1"/>
      <c r="IRQ218" s="1"/>
      <c r="IRR218" s="1"/>
      <c r="IRS218" s="1"/>
      <c r="IRT218" s="1"/>
      <c r="IRU218" s="1"/>
      <c r="IRV218" s="1"/>
      <c r="IRW218" s="1"/>
      <c r="IRX218" s="1"/>
      <c r="IRY218" s="1"/>
      <c r="IRZ218" s="1"/>
      <c r="ISA218" s="1"/>
      <c r="ISB218" s="1"/>
      <c r="ISC218" s="1"/>
      <c r="ISD218" s="1"/>
      <c r="ISE218" s="1"/>
      <c r="ISF218" s="1"/>
      <c r="ISG218" s="1"/>
      <c r="ISH218" s="1"/>
      <c r="ISI218" s="1"/>
      <c r="ISJ218" s="1"/>
      <c r="ISK218" s="1"/>
      <c r="ISL218" s="1"/>
      <c r="ISM218" s="1"/>
      <c r="ISN218" s="1"/>
      <c r="ISO218" s="1"/>
      <c r="ISP218" s="1"/>
      <c r="ISQ218" s="1"/>
      <c r="ISR218" s="1"/>
      <c r="ISS218" s="1"/>
      <c r="IST218" s="1"/>
      <c r="ISU218" s="1"/>
      <c r="ISV218" s="1"/>
      <c r="ISW218" s="1"/>
      <c r="ISX218" s="1"/>
      <c r="ISY218" s="1"/>
      <c r="ISZ218" s="1"/>
      <c r="ITA218" s="1"/>
      <c r="ITB218" s="1"/>
      <c r="ITC218" s="1"/>
      <c r="ITD218" s="1"/>
      <c r="ITE218" s="1"/>
      <c r="ITF218" s="1"/>
      <c r="ITG218" s="1"/>
      <c r="ITH218" s="1"/>
      <c r="ITI218" s="1"/>
      <c r="ITJ218" s="1"/>
      <c r="ITK218" s="1"/>
      <c r="ITL218" s="1"/>
      <c r="ITM218" s="1"/>
      <c r="ITN218" s="1"/>
      <c r="ITO218" s="1"/>
      <c r="ITP218" s="1"/>
      <c r="ITQ218" s="1"/>
      <c r="ITR218" s="1"/>
      <c r="ITS218" s="1"/>
      <c r="ITT218" s="1"/>
      <c r="ITU218" s="1"/>
      <c r="ITV218" s="1"/>
      <c r="ITW218" s="1"/>
      <c r="ITX218" s="1"/>
      <c r="ITY218" s="1"/>
      <c r="ITZ218" s="1"/>
      <c r="IUA218" s="1"/>
      <c r="IUB218" s="1"/>
      <c r="IUC218" s="1"/>
      <c r="IUD218" s="1"/>
      <c r="IUE218" s="1"/>
      <c r="IUF218" s="1"/>
      <c r="IUG218" s="1"/>
      <c r="IUH218" s="1"/>
      <c r="IUI218" s="1"/>
      <c r="IUJ218" s="1"/>
      <c r="IUK218" s="1"/>
      <c r="IUL218" s="1"/>
      <c r="IUM218" s="1"/>
      <c r="IUN218" s="1"/>
      <c r="IUO218" s="1"/>
      <c r="IUP218" s="1"/>
      <c r="IUQ218" s="1"/>
      <c r="IUR218" s="1"/>
      <c r="IUS218" s="1"/>
      <c r="IUT218" s="1"/>
      <c r="IUU218" s="1"/>
      <c r="IUV218" s="1"/>
      <c r="IUW218" s="1"/>
      <c r="IUX218" s="1"/>
      <c r="IUY218" s="1"/>
      <c r="IUZ218" s="1"/>
      <c r="IVA218" s="1"/>
      <c r="IVB218" s="1"/>
      <c r="IVC218" s="1"/>
      <c r="IVD218" s="1"/>
      <c r="IVE218" s="1"/>
      <c r="IVF218" s="1"/>
      <c r="IVG218" s="1"/>
      <c r="IVH218" s="1"/>
      <c r="IVI218" s="1"/>
      <c r="IVJ218" s="1"/>
      <c r="IVK218" s="1"/>
      <c r="IVL218" s="1"/>
      <c r="IVM218" s="1"/>
      <c r="IVN218" s="1"/>
      <c r="IVO218" s="1"/>
      <c r="IVP218" s="1"/>
      <c r="IVQ218" s="1"/>
      <c r="IVR218" s="1"/>
      <c r="IVS218" s="1"/>
      <c r="IVT218" s="1"/>
      <c r="IVU218" s="1"/>
      <c r="IVV218" s="1"/>
      <c r="IVW218" s="1"/>
      <c r="IVX218" s="1"/>
      <c r="IVY218" s="1"/>
      <c r="IVZ218" s="1"/>
      <c r="IWA218" s="1"/>
      <c r="IWB218" s="1"/>
      <c r="IWC218" s="1"/>
      <c r="IWD218" s="1"/>
      <c r="IWE218" s="1"/>
      <c r="IWF218" s="1"/>
      <c r="IWG218" s="1"/>
      <c r="IWH218" s="1"/>
      <c r="IWI218" s="1"/>
      <c r="IWJ218" s="1"/>
      <c r="IWK218" s="1"/>
      <c r="IWL218" s="1"/>
      <c r="IWM218" s="1"/>
      <c r="IWN218" s="1"/>
      <c r="IWO218" s="1"/>
      <c r="IWP218" s="1"/>
      <c r="IWQ218" s="1"/>
      <c r="IWR218" s="1"/>
      <c r="IWS218" s="1"/>
      <c r="IWT218" s="1"/>
      <c r="IWU218" s="1"/>
      <c r="IWV218" s="1"/>
      <c r="IWW218" s="1"/>
      <c r="IWX218" s="1"/>
      <c r="IWY218" s="1"/>
      <c r="IWZ218" s="1"/>
      <c r="IXA218" s="1"/>
      <c r="IXB218" s="1"/>
      <c r="IXC218" s="1"/>
      <c r="IXD218" s="1"/>
      <c r="IXE218" s="1"/>
      <c r="IXF218" s="1"/>
      <c r="IXG218" s="1"/>
      <c r="IXH218" s="1"/>
      <c r="IXI218" s="1"/>
      <c r="IXJ218" s="1"/>
      <c r="IXK218" s="1"/>
      <c r="IXL218" s="1"/>
      <c r="IXM218" s="1"/>
      <c r="IXN218" s="1"/>
      <c r="IXO218" s="1"/>
      <c r="IXP218" s="1"/>
      <c r="IXQ218" s="1"/>
      <c r="IXR218" s="1"/>
      <c r="IXS218" s="1"/>
      <c r="IXT218" s="1"/>
      <c r="IXU218" s="1"/>
      <c r="IXV218" s="1"/>
      <c r="IXW218" s="1"/>
      <c r="IXX218" s="1"/>
      <c r="IXY218" s="1"/>
      <c r="IXZ218" s="1"/>
      <c r="IYA218" s="1"/>
      <c r="IYB218" s="1"/>
      <c r="IYC218" s="1"/>
      <c r="IYD218" s="1"/>
      <c r="IYE218" s="1"/>
      <c r="IYF218" s="1"/>
      <c r="IYG218" s="1"/>
      <c r="IYH218" s="1"/>
      <c r="IYI218" s="1"/>
      <c r="IYJ218" s="1"/>
      <c r="IYK218" s="1"/>
      <c r="IYL218" s="1"/>
      <c r="IYM218" s="1"/>
      <c r="IYN218" s="1"/>
      <c r="IYO218" s="1"/>
      <c r="IYP218" s="1"/>
      <c r="IYQ218" s="1"/>
      <c r="IYR218" s="1"/>
      <c r="IYS218" s="1"/>
      <c r="IYT218" s="1"/>
      <c r="IYU218" s="1"/>
      <c r="IYV218" s="1"/>
      <c r="IYW218" s="1"/>
      <c r="IYX218" s="1"/>
      <c r="IYY218" s="1"/>
      <c r="IYZ218" s="1"/>
      <c r="IZA218" s="1"/>
      <c r="IZB218" s="1"/>
      <c r="IZC218" s="1"/>
      <c r="IZD218" s="1"/>
      <c r="IZE218" s="1"/>
      <c r="IZF218" s="1"/>
      <c r="IZG218" s="1"/>
      <c r="IZH218" s="1"/>
      <c r="IZI218" s="1"/>
      <c r="IZJ218" s="1"/>
      <c r="IZK218" s="1"/>
      <c r="IZL218" s="1"/>
      <c r="IZM218" s="1"/>
      <c r="IZN218" s="1"/>
      <c r="IZO218" s="1"/>
      <c r="IZP218" s="1"/>
      <c r="IZQ218" s="1"/>
      <c r="IZR218" s="1"/>
      <c r="IZS218" s="1"/>
      <c r="IZT218" s="1"/>
      <c r="IZU218" s="1"/>
      <c r="IZV218" s="1"/>
      <c r="IZW218" s="1"/>
      <c r="IZX218" s="1"/>
      <c r="IZY218" s="1"/>
      <c r="IZZ218" s="1"/>
      <c r="JAA218" s="1"/>
      <c r="JAB218" s="1"/>
      <c r="JAC218" s="1"/>
      <c r="JAD218" s="1"/>
      <c r="JAE218" s="1"/>
      <c r="JAF218" s="1"/>
      <c r="JAG218" s="1"/>
      <c r="JAH218" s="1"/>
      <c r="JAI218" s="1"/>
      <c r="JAJ218" s="1"/>
      <c r="JAK218" s="1"/>
      <c r="JAL218" s="1"/>
      <c r="JAM218" s="1"/>
      <c r="JAN218" s="1"/>
      <c r="JAO218" s="1"/>
      <c r="JAP218" s="1"/>
      <c r="JAQ218" s="1"/>
      <c r="JAR218" s="1"/>
      <c r="JAS218" s="1"/>
      <c r="JAT218" s="1"/>
      <c r="JAU218" s="1"/>
      <c r="JAV218" s="1"/>
      <c r="JAW218" s="1"/>
      <c r="JAX218" s="1"/>
      <c r="JAY218" s="1"/>
      <c r="JAZ218" s="1"/>
      <c r="JBA218" s="1"/>
      <c r="JBB218" s="1"/>
      <c r="JBC218" s="1"/>
      <c r="JBD218" s="1"/>
      <c r="JBE218" s="1"/>
      <c r="JBF218" s="1"/>
      <c r="JBG218" s="1"/>
      <c r="JBH218" s="1"/>
      <c r="JBI218" s="1"/>
      <c r="JBJ218" s="1"/>
      <c r="JBK218" s="1"/>
      <c r="JBL218" s="1"/>
      <c r="JBM218" s="1"/>
      <c r="JBN218" s="1"/>
      <c r="JBO218" s="1"/>
      <c r="JBP218" s="1"/>
      <c r="JBQ218" s="1"/>
      <c r="JBR218" s="1"/>
      <c r="JBS218" s="1"/>
      <c r="JBT218" s="1"/>
      <c r="JBU218" s="1"/>
      <c r="JBV218" s="1"/>
      <c r="JBW218" s="1"/>
      <c r="JBX218" s="1"/>
      <c r="JBY218" s="1"/>
      <c r="JBZ218" s="1"/>
      <c r="JCA218" s="1"/>
      <c r="JCB218" s="1"/>
      <c r="JCC218" s="1"/>
      <c r="JCD218" s="1"/>
      <c r="JCE218" s="1"/>
      <c r="JCF218" s="1"/>
      <c r="JCG218" s="1"/>
      <c r="JCH218" s="1"/>
      <c r="JCI218" s="1"/>
      <c r="JCJ218" s="1"/>
      <c r="JCK218" s="1"/>
      <c r="JCL218" s="1"/>
      <c r="JCM218" s="1"/>
      <c r="JCN218" s="1"/>
      <c r="JCO218" s="1"/>
      <c r="JCP218" s="1"/>
      <c r="JCQ218" s="1"/>
      <c r="JCR218" s="1"/>
      <c r="JCS218" s="1"/>
      <c r="JCT218" s="1"/>
      <c r="JCU218" s="1"/>
      <c r="JCV218" s="1"/>
      <c r="JCW218" s="1"/>
      <c r="JCX218" s="1"/>
      <c r="JCY218" s="1"/>
      <c r="JCZ218" s="1"/>
      <c r="JDA218" s="1"/>
      <c r="JDB218" s="1"/>
      <c r="JDC218" s="1"/>
      <c r="JDD218" s="1"/>
      <c r="JDE218" s="1"/>
      <c r="JDF218" s="1"/>
      <c r="JDG218" s="1"/>
      <c r="JDH218" s="1"/>
      <c r="JDI218" s="1"/>
      <c r="JDJ218" s="1"/>
      <c r="JDK218" s="1"/>
      <c r="JDL218" s="1"/>
      <c r="JDM218" s="1"/>
      <c r="JDN218" s="1"/>
      <c r="JDO218" s="1"/>
      <c r="JDP218" s="1"/>
      <c r="JDQ218" s="1"/>
      <c r="JDR218" s="1"/>
      <c r="JDS218" s="1"/>
      <c r="JDT218" s="1"/>
      <c r="JDU218" s="1"/>
      <c r="JDV218" s="1"/>
      <c r="JDW218" s="1"/>
      <c r="JDX218" s="1"/>
      <c r="JDY218" s="1"/>
      <c r="JDZ218" s="1"/>
      <c r="JEA218" s="1"/>
      <c r="JEB218" s="1"/>
      <c r="JEC218" s="1"/>
      <c r="JED218" s="1"/>
      <c r="JEE218" s="1"/>
      <c r="JEF218" s="1"/>
      <c r="JEG218" s="1"/>
      <c r="JEH218" s="1"/>
      <c r="JEI218" s="1"/>
      <c r="JEJ218" s="1"/>
      <c r="JEK218" s="1"/>
      <c r="JEL218" s="1"/>
      <c r="JEM218" s="1"/>
      <c r="JEN218" s="1"/>
      <c r="JEO218" s="1"/>
      <c r="JEP218" s="1"/>
      <c r="JEQ218" s="1"/>
      <c r="JER218" s="1"/>
      <c r="JES218" s="1"/>
      <c r="JET218" s="1"/>
      <c r="JEU218" s="1"/>
      <c r="JEV218" s="1"/>
      <c r="JEW218" s="1"/>
      <c r="JEX218" s="1"/>
      <c r="JEY218" s="1"/>
      <c r="JEZ218" s="1"/>
      <c r="JFA218" s="1"/>
      <c r="JFB218" s="1"/>
      <c r="JFC218" s="1"/>
      <c r="JFD218" s="1"/>
      <c r="JFE218" s="1"/>
      <c r="JFF218" s="1"/>
      <c r="JFG218" s="1"/>
      <c r="JFH218" s="1"/>
      <c r="JFI218" s="1"/>
      <c r="JFJ218" s="1"/>
      <c r="JFK218" s="1"/>
      <c r="JFL218" s="1"/>
      <c r="JFM218" s="1"/>
      <c r="JFN218" s="1"/>
      <c r="JFO218" s="1"/>
      <c r="JFP218" s="1"/>
      <c r="JFQ218" s="1"/>
      <c r="JFR218" s="1"/>
      <c r="JFS218" s="1"/>
      <c r="JFT218" s="1"/>
      <c r="JFU218" s="1"/>
      <c r="JFV218" s="1"/>
      <c r="JFW218" s="1"/>
      <c r="JFX218" s="1"/>
      <c r="JFY218" s="1"/>
      <c r="JFZ218" s="1"/>
      <c r="JGA218" s="1"/>
      <c r="JGB218" s="1"/>
      <c r="JGC218" s="1"/>
      <c r="JGD218" s="1"/>
      <c r="JGE218" s="1"/>
      <c r="JGF218" s="1"/>
      <c r="JGG218" s="1"/>
      <c r="JGH218" s="1"/>
      <c r="JGI218" s="1"/>
      <c r="JGJ218" s="1"/>
      <c r="JGK218" s="1"/>
      <c r="JGL218" s="1"/>
      <c r="JGM218" s="1"/>
      <c r="JGN218" s="1"/>
      <c r="JGO218" s="1"/>
      <c r="JGP218" s="1"/>
      <c r="JGQ218" s="1"/>
      <c r="JGR218" s="1"/>
      <c r="JGS218" s="1"/>
      <c r="JGT218" s="1"/>
      <c r="JGU218" s="1"/>
      <c r="JGV218" s="1"/>
      <c r="JGW218" s="1"/>
      <c r="JGX218" s="1"/>
      <c r="JGY218" s="1"/>
      <c r="JGZ218" s="1"/>
      <c r="JHA218" s="1"/>
      <c r="JHB218" s="1"/>
      <c r="JHC218" s="1"/>
      <c r="JHD218" s="1"/>
      <c r="JHE218" s="1"/>
      <c r="JHF218" s="1"/>
      <c r="JHG218" s="1"/>
      <c r="JHH218" s="1"/>
      <c r="JHI218" s="1"/>
      <c r="JHJ218" s="1"/>
      <c r="JHK218" s="1"/>
      <c r="JHL218" s="1"/>
      <c r="JHM218" s="1"/>
      <c r="JHN218" s="1"/>
      <c r="JHO218" s="1"/>
      <c r="JHP218" s="1"/>
      <c r="JHQ218" s="1"/>
      <c r="JHR218" s="1"/>
      <c r="JHS218" s="1"/>
      <c r="JHT218" s="1"/>
      <c r="JHU218" s="1"/>
      <c r="JHV218" s="1"/>
      <c r="JHW218" s="1"/>
      <c r="JHX218" s="1"/>
      <c r="JHY218" s="1"/>
      <c r="JHZ218" s="1"/>
      <c r="JIA218" s="1"/>
      <c r="JIB218" s="1"/>
      <c r="JIC218" s="1"/>
      <c r="JID218" s="1"/>
      <c r="JIE218" s="1"/>
      <c r="JIF218" s="1"/>
      <c r="JIG218" s="1"/>
      <c r="JIH218" s="1"/>
      <c r="JII218" s="1"/>
      <c r="JIJ218" s="1"/>
      <c r="JIK218" s="1"/>
      <c r="JIL218" s="1"/>
      <c r="JIM218" s="1"/>
      <c r="JIN218" s="1"/>
      <c r="JIO218" s="1"/>
      <c r="JIP218" s="1"/>
      <c r="JIQ218" s="1"/>
      <c r="JIR218" s="1"/>
      <c r="JIS218" s="1"/>
      <c r="JIT218" s="1"/>
      <c r="JIU218" s="1"/>
      <c r="JIV218" s="1"/>
      <c r="JIW218" s="1"/>
      <c r="JIX218" s="1"/>
      <c r="JIY218" s="1"/>
      <c r="JIZ218" s="1"/>
      <c r="JJA218" s="1"/>
      <c r="JJB218" s="1"/>
      <c r="JJC218" s="1"/>
      <c r="JJD218" s="1"/>
      <c r="JJE218" s="1"/>
      <c r="JJF218" s="1"/>
      <c r="JJG218" s="1"/>
      <c r="JJH218" s="1"/>
      <c r="JJI218" s="1"/>
      <c r="JJJ218" s="1"/>
      <c r="JJK218" s="1"/>
      <c r="JJL218" s="1"/>
      <c r="JJM218" s="1"/>
      <c r="JJN218" s="1"/>
      <c r="JJO218" s="1"/>
      <c r="JJP218" s="1"/>
      <c r="JJQ218" s="1"/>
      <c r="JJR218" s="1"/>
      <c r="JJS218" s="1"/>
      <c r="JJT218" s="1"/>
      <c r="JJU218" s="1"/>
      <c r="JJV218" s="1"/>
      <c r="JJW218" s="1"/>
      <c r="JJX218" s="1"/>
      <c r="JJY218" s="1"/>
      <c r="JJZ218" s="1"/>
      <c r="JKA218" s="1"/>
      <c r="JKB218" s="1"/>
      <c r="JKC218" s="1"/>
      <c r="JKD218" s="1"/>
      <c r="JKE218" s="1"/>
      <c r="JKF218" s="1"/>
      <c r="JKG218" s="1"/>
      <c r="JKH218" s="1"/>
      <c r="JKI218" s="1"/>
      <c r="JKJ218" s="1"/>
      <c r="JKK218" s="1"/>
      <c r="JKL218" s="1"/>
      <c r="JKM218" s="1"/>
      <c r="JKN218" s="1"/>
      <c r="JKO218" s="1"/>
      <c r="JKP218" s="1"/>
      <c r="JKQ218" s="1"/>
      <c r="JKR218" s="1"/>
      <c r="JKS218" s="1"/>
      <c r="JKT218" s="1"/>
      <c r="JKU218" s="1"/>
      <c r="JKV218" s="1"/>
      <c r="JKW218" s="1"/>
      <c r="JKX218" s="1"/>
      <c r="JKY218" s="1"/>
      <c r="JKZ218" s="1"/>
      <c r="JLA218" s="1"/>
      <c r="JLB218" s="1"/>
      <c r="JLC218" s="1"/>
      <c r="JLD218" s="1"/>
      <c r="JLE218" s="1"/>
      <c r="JLF218" s="1"/>
      <c r="JLG218" s="1"/>
      <c r="JLH218" s="1"/>
      <c r="JLI218" s="1"/>
      <c r="JLJ218" s="1"/>
      <c r="JLK218" s="1"/>
      <c r="JLL218" s="1"/>
      <c r="JLM218" s="1"/>
      <c r="JLN218" s="1"/>
      <c r="JLO218" s="1"/>
      <c r="JLP218" s="1"/>
      <c r="JLQ218" s="1"/>
      <c r="JLR218" s="1"/>
      <c r="JLS218" s="1"/>
      <c r="JLT218" s="1"/>
      <c r="JLU218" s="1"/>
      <c r="JLV218" s="1"/>
      <c r="JLW218" s="1"/>
      <c r="JLX218" s="1"/>
      <c r="JLY218" s="1"/>
      <c r="JLZ218" s="1"/>
      <c r="JMA218" s="1"/>
      <c r="JMB218" s="1"/>
      <c r="JMC218" s="1"/>
      <c r="JMD218" s="1"/>
      <c r="JME218" s="1"/>
      <c r="JMF218" s="1"/>
      <c r="JMG218" s="1"/>
      <c r="JMH218" s="1"/>
      <c r="JMI218" s="1"/>
      <c r="JMJ218" s="1"/>
      <c r="JMK218" s="1"/>
      <c r="JML218" s="1"/>
      <c r="JMM218" s="1"/>
      <c r="JMN218" s="1"/>
      <c r="JMO218" s="1"/>
      <c r="JMP218" s="1"/>
      <c r="JMQ218" s="1"/>
      <c r="JMR218" s="1"/>
      <c r="JMS218" s="1"/>
      <c r="JMT218" s="1"/>
      <c r="JMU218" s="1"/>
      <c r="JMV218" s="1"/>
      <c r="JMW218" s="1"/>
      <c r="JMX218" s="1"/>
      <c r="JMY218" s="1"/>
      <c r="JMZ218" s="1"/>
      <c r="JNA218" s="1"/>
      <c r="JNB218" s="1"/>
      <c r="JNC218" s="1"/>
      <c r="JND218" s="1"/>
      <c r="JNE218" s="1"/>
      <c r="JNF218" s="1"/>
      <c r="JNG218" s="1"/>
      <c r="JNH218" s="1"/>
      <c r="JNI218" s="1"/>
      <c r="JNJ218" s="1"/>
      <c r="JNK218" s="1"/>
      <c r="JNL218" s="1"/>
      <c r="JNM218" s="1"/>
      <c r="JNN218" s="1"/>
      <c r="JNO218" s="1"/>
      <c r="JNP218" s="1"/>
      <c r="JNQ218" s="1"/>
      <c r="JNR218" s="1"/>
      <c r="JNS218" s="1"/>
      <c r="JNT218" s="1"/>
      <c r="JNU218" s="1"/>
      <c r="JNV218" s="1"/>
      <c r="JNW218" s="1"/>
      <c r="JNX218" s="1"/>
      <c r="JNY218" s="1"/>
      <c r="JNZ218" s="1"/>
      <c r="JOA218" s="1"/>
      <c r="JOB218" s="1"/>
      <c r="JOC218" s="1"/>
      <c r="JOD218" s="1"/>
      <c r="JOE218" s="1"/>
      <c r="JOF218" s="1"/>
      <c r="JOG218" s="1"/>
      <c r="JOH218" s="1"/>
      <c r="JOI218" s="1"/>
      <c r="JOJ218" s="1"/>
      <c r="JOK218" s="1"/>
      <c r="JOL218" s="1"/>
      <c r="JOM218" s="1"/>
      <c r="JON218" s="1"/>
      <c r="JOO218" s="1"/>
      <c r="JOP218" s="1"/>
      <c r="JOQ218" s="1"/>
      <c r="JOR218" s="1"/>
      <c r="JOS218" s="1"/>
      <c r="JOT218" s="1"/>
      <c r="JOU218" s="1"/>
      <c r="JOV218" s="1"/>
      <c r="JOW218" s="1"/>
      <c r="JOX218" s="1"/>
      <c r="JOY218" s="1"/>
      <c r="JOZ218" s="1"/>
      <c r="JPA218" s="1"/>
      <c r="JPB218" s="1"/>
      <c r="JPC218" s="1"/>
      <c r="JPD218" s="1"/>
      <c r="JPE218" s="1"/>
      <c r="JPF218" s="1"/>
      <c r="JPG218" s="1"/>
      <c r="JPH218" s="1"/>
      <c r="JPI218" s="1"/>
      <c r="JPJ218" s="1"/>
      <c r="JPK218" s="1"/>
      <c r="JPL218" s="1"/>
      <c r="JPM218" s="1"/>
      <c r="JPN218" s="1"/>
      <c r="JPO218" s="1"/>
      <c r="JPP218" s="1"/>
      <c r="JPQ218" s="1"/>
      <c r="JPR218" s="1"/>
      <c r="JPS218" s="1"/>
      <c r="JPT218" s="1"/>
      <c r="JPU218" s="1"/>
      <c r="JPV218" s="1"/>
      <c r="JPW218" s="1"/>
      <c r="JPX218" s="1"/>
      <c r="JPY218" s="1"/>
      <c r="JPZ218" s="1"/>
      <c r="JQA218" s="1"/>
      <c r="JQB218" s="1"/>
      <c r="JQC218" s="1"/>
      <c r="JQD218" s="1"/>
      <c r="JQE218" s="1"/>
      <c r="JQF218" s="1"/>
      <c r="JQG218" s="1"/>
      <c r="JQH218" s="1"/>
      <c r="JQI218" s="1"/>
      <c r="JQJ218" s="1"/>
      <c r="JQK218" s="1"/>
      <c r="JQL218" s="1"/>
      <c r="JQM218" s="1"/>
      <c r="JQN218" s="1"/>
      <c r="JQO218" s="1"/>
      <c r="JQP218" s="1"/>
      <c r="JQQ218" s="1"/>
      <c r="JQR218" s="1"/>
      <c r="JQS218" s="1"/>
      <c r="JQT218" s="1"/>
      <c r="JQU218" s="1"/>
      <c r="JQV218" s="1"/>
      <c r="JQW218" s="1"/>
      <c r="JQX218" s="1"/>
      <c r="JQY218" s="1"/>
      <c r="JQZ218" s="1"/>
      <c r="JRA218" s="1"/>
      <c r="JRB218" s="1"/>
      <c r="JRC218" s="1"/>
      <c r="JRD218" s="1"/>
      <c r="JRE218" s="1"/>
      <c r="JRF218" s="1"/>
      <c r="JRG218" s="1"/>
      <c r="JRH218" s="1"/>
      <c r="JRI218" s="1"/>
      <c r="JRJ218" s="1"/>
      <c r="JRK218" s="1"/>
      <c r="JRL218" s="1"/>
      <c r="JRM218" s="1"/>
      <c r="JRN218" s="1"/>
      <c r="JRO218" s="1"/>
      <c r="JRP218" s="1"/>
      <c r="JRQ218" s="1"/>
      <c r="JRR218" s="1"/>
      <c r="JRS218" s="1"/>
      <c r="JRT218" s="1"/>
      <c r="JRU218" s="1"/>
      <c r="JRV218" s="1"/>
      <c r="JRW218" s="1"/>
      <c r="JRX218" s="1"/>
      <c r="JRY218" s="1"/>
      <c r="JRZ218" s="1"/>
      <c r="JSA218" s="1"/>
      <c r="JSB218" s="1"/>
      <c r="JSC218" s="1"/>
      <c r="JSD218" s="1"/>
      <c r="JSE218" s="1"/>
      <c r="JSF218" s="1"/>
      <c r="JSG218" s="1"/>
      <c r="JSH218" s="1"/>
      <c r="JSI218" s="1"/>
      <c r="JSJ218" s="1"/>
      <c r="JSK218" s="1"/>
      <c r="JSL218" s="1"/>
      <c r="JSM218" s="1"/>
      <c r="JSN218" s="1"/>
      <c r="JSO218" s="1"/>
      <c r="JSP218" s="1"/>
      <c r="JSQ218" s="1"/>
      <c r="JSR218" s="1"/>
      <c r="JSS218" s="1"/>
      <c r="JST218" s="1"/>
      <c r="JSU218" s="1"/>
      <c r="JSV218" s="1"/>
      <c r="JSW218" s="1"/>
      <c r="JSX218" s="1"/>
      <c r="JSY218" s="1"/>
      <c r="JSZ218" s="1"/>
      <c r="JTA218" s="1"/>
      <c r="JTB218" s="1"/>
      <c r="JTC218" s="1"/>
      <c r="JTD218" s="1"/>
      <c r="JTE218" s="1"/>
      <c r="JTF218" s="1"/>
      <c r="JTG218" s="1"/>
      <c r="JTH218" s="1"/>
      <c r="JTI218" s="1"/>
      <c r="JTJ218" s="1"/>
      <c r="JTK218" s="1"/>
      <c r="JTL218" s="1"/>
      <c r="JTM218" s="1"/>
      <c r="JTN218" s="1"/>
      <c r="JTO218" s="1"/>
      <c r="JTP218" s="1"/>
      <c r="JTQ218" s="1"/>
      <c r="JTR218" s="1"/>
      <c r="JTS218" s="1"/>
      <c r="JTT218" s="1"/>
      <c r="JTU218" s="1"/>
      <c r="JTV218" s="1"/>
      <c r="JTW218" s="1"/>
      <c r="JTX218" s="1"/>
      <c r="JTY218" s="1"/>
      <c r="JTZ218" s="1"/>
      <c r="JUA218" s="1"/>
      <c r="JUB218" s="1"/>
      <c r="JUC218" s="1"/>
      <c r="JUD218" s="1"/>
      <c r="JUE218" s="1"/>
      <c r="JUF218" s="1"/>
      <c r="JUG218" s="1"/>
      <c r="JUH218" s="1"/>
      <c r="JUI218" s="1"/>
      <c r="JUJ218" s="1"/>
      <c r="JUK218" s="1"/>
      <c r="JUL218" s="1"/>
      <c r="JUM218" s="1"/>
      <c r="JUN218" s="1"/>
      <c r="JUO218" s="1"/>
      <c r="JUP218" s="1"/>
      <c r="JUQ218" s="1"/>
      <c r="JUR218" s="1"/>
      <c r="JUS218" s="1"/>
      <c r="JUT218" s="1"/>
      <c r="JUU218" s="1"/>
      <c r="JUV218" s="1"/>
      <c r="JUW218" s="1"/>
      <c r="JUX218" s="1"/>
      <c r="JUY218" s="1"/>
      <c r="JUZ218" s="1"/>
      <c r="JVA218" s="1"/>
      <c r="JVB218" s="1"/>
      <c r="JVC218" s="1"/>
      <c r="JVD218" s="1"/>
      <c r="JVE218" s="1"/>
      <c r="JVF218" s="1"/>
      <c r="JVG218" s="1"/>
      <c r="JVH218" s="1"/>
      <c r="JVI218" s="1"/>
      <c r="JVJ218" s="1"/>
      <c r="JVK218" s="1"/>
      <c r="JVL218" s="1"/>
      <c r="JVM218" s="1"/>
      <c r="JVN218" s="1"/>
      <c r="JVO218" s="1"/>
      <c r="JVP218" s="1"/>
      <c r="JVQ218" s="1"/>
      <c r="JVR218" s="1"/>
      <c r="JVS218" s="1"/>
      <c r="JVT218" s="1"/>
      <c r="JVU218" s="1"/>
      <c r="JVV218" s="1"/>
      <c r="JVW218" s="1"/>
      <c r="JVX218" s="1"/>
      <c r="JVY218" s="1"/>
      <c r="JVZ218" s="1"/>
      <c r="JWA218" s="1"/>
      <c r="JWB218" s="1"/>
      <c r="JWC218" s="1"/>
      <c r="JWD218" s="1"/>
      <c r="JWE218" s="1"/>
      <c r="JWF218" s="1"/>
      <c r="JWG218" s="1"/>
      <c r="JWH218" s="1"/>
      <c r="JWI218" s="1"/>
      <c r="JWJ218" s="1"/>
      <c r="JWK218" s="1"/>
      <c r="JWL218" s="1"/>
      <c r="JWM218" s="1"/>
      <c r="JWN218" s="1"/>
      <c r="JWO218" s="1"/>
      <c r="JWP218" s="1"/>
      <c r="JWQ218" s="1"/>
      <c r="JWR218" s="1"/>
      <c r="JWS218" s="1"/>
      <c r="JWT218" s="1"/>
      <c r="JWU218" s="1"/>
      <c r="JWV218" s="1"/>
      <c r="JWW218" s="1"/>
      <c r="JWX218" s="1"/>
      <c r="JWY218" s="1"/>
      <c r="JWZ218" s="1"/>
      <c r="JXA218" s="1"/>
      <c r="JXB218" s="1"/>
      <c r="JXC218" s="1"/>
      <c r="JXD218" s="1"/>
      <c r="JXE218" s="1"/>
      <c r="JXF218" s="1"/>
      <c r="JXG218" s="1"/>
      <c r="JXH218" s="1"/>
      <c r="JXI218" s="1"/>
      <c r="JXJ218" s="1"/>
      <c r="JXK218" s="1"/>
      <c r="JXL218" s="1"/>
      <c r="JXM218" s="1"/>
      <c r="JXN218" s="1"/>
      <c r="JXO218" s="1"/>
      <c r="JXP218" s="1"/>
      <c r="JXQ218" s="1"/>
      <c r="JXR218" s="1"/>
      <c r="JXS218" s="1"/>
      <c r="JXT218" s="1"/>
      <c r="JXU218" s="1"/>
      <c r="JXV218" s="1"/>
      <c r="JXW218" s="1"/>
      <c r="JXX218" s="1"/>
      <c r="JXY218" s="1"/>
      <c r="JXZ218" s="1"/>
      <c r="JYA218" s="1"/>
      <c r="JYB218" s="1"/>
      <c r="JYC218" s="1"/>
      <c r="JYD218" s="1"/>
      <c r="JYE218" s="1"/>
      <c r="JYF218" s="1"/>
      <c r="JYG218" s="1"/>
      <c r="JYH218" s="1"/>
      <c r="JYI218" s="1"/>
      <c r="JYJ218" s="1"/>
      <c r="JYK218" s="1"/>
      <c r="JYL218" s="1"/>
      <c r="JYM218" s="1"/>
      <c r="JYN218" s="1"/>
      <c r="JYO218" s="1"/>
      <c r="JYP218" s="1"/>
      <c r="JYQ218" s="1"/>
      <c r="JYR218" s="1"/>
      <c r="JYS218" s="1"/>
      <c r="JYT218" s="1"/>
      <c r="JYU218" s="1"/>
      <c r="JYV218" s="1"/>
      <c r="JYW218" s="1"/>
      <c r="JYX218" s="1"/>
      <c r="JYY218" s="1"/>
      <c r="JYZ218" s="1"/>
      <c r="JZA218" s="1"/>
      <c r="JZB218" s="1"/>
      <c r="JZC218" s="1"/>
      <c r="JZD218" s="1"/>
      <c r="JZE218" s="1"/>
      <c r="JZF218" s="1"/>
      <c r="JZG218" s="1"/>
      <c r="JZH218" s="1"/>
      <c r="JZI218" s="1"/>
      <c r="JZJ218" s="1"/>
      <c r="JZK218" s="1"/>
      <c r="JZL218" s="1"/>
      <c r="JZM218" s="1"/>
      <c r="JZN218" s="1"/>
      <c r="JZO218" s="1"/>
      <c r="JZP218" s="1"/>
      <c r="JZQ218" s="1"/>
      <c r="JZR218" s="1"/>
      <c r="JZS218" s="1"/>
      <c r="JZT218" s="1"/>
      <c r="JZU218" s="1"/>
      <c r="JZV218" s="1"/>
      <c r="JZW218" s="1"/>
      <c r="JZX218" s="1"/>
      <c r="JZY218" s="1"/>
      <c r="JZZ218" s="1"/>
      <c r="KAA218" s="1"/>
      <c r="KAB218" s="1"/>
      <c r="KAC218" s="1"/>
      <c r="KAD218" s="1"/>
      <c r="KAE218" s="1"/>
      <c r="KAF218" s="1"/>
      <c r="KAG218" s="1"/>
      <c r="KAH218" s="1"/>
      <c r="KAI218" s="1"/>
      <c r="KAJ218" s="1"/>
      <c r="KAK218" s="1"/>
      <c r="KAL218" s="1"/>
      <c r="KAM218" s="1"/>
      <c r="KAN218" s="1"/>
      <c r="KAO218" s="1"/>
      <c r="KAP218" s="1"/>
      <c r="KAQ218" s="1"/>
      <c r="KAR218" s="1"/>
      <c r="KAS218" s="1"/>
      <c r="KAT218" s="1"/>
      <c r="KAU218" s="1"/>
      <c r="KAV218" s="1"/>
      <c r="KAW218" s="1"/>
      <c r="KAX218" s="1"/>
      <c r="KAY218" s="1"/>
      <c r="KAZ218" s="1"/>
      <c r="KBA218" s="1"/>
      <c r="KBB218" s="1"/>
      <c r="KBC218" s="1"/>
      <c r="KBD218" s="1"/>
      <c r="KBE218" s="1"/>
      <c r="KBF218" s="1"/>
      <c r="KBG218" s="1"/>
      <c r="KBH218" s="1"/>
      <c r="KBI218" s="1"/>
      <c r="KBJ218" s="1"/>
      <c r="KBK218" s="1"/>
      <c r="KBL218" s="1"/>
      <c r="KBM218" s="1"/>
      <c r="KBN218" s="1"/>
      <c r="KBO218" s="1"/>
      <c r="KBP218" s="1"/>
      <c r="KBQ218" s="1"/>
      <c r="KBR218" s="1"/>
      <c r="KBS218" s="1"/>
      <c r="KBT218" s="1"/>
      <c r="KBU218" s="1"/>
      <c r="KBV218" s="1"/>
      <c r="KBW218" s="1"/>
      <c r="KBX218" s="1"/>
      <c r="KBY218" s="1"/>
      <c r="KBZ218" s="1"/>
      <c r="KCA218" s="1"/>
      <c r="KCB218" s="1"/>
      <c r="KCC218" s="1"/>
      <c r="KCD218" s="1"/>
      <c r="KCE218" s="1"/>
      <c r="KCF218" s="1"/>
      <c r="KCG218" s="1"/>
      <c r="KCH218" s="1"/>
      <c r="KCI218" s="1"/>
      <c r="KCJ218" s="1"/>
      <c r="KCK218" s="1"/>
      <c r="KCL218" s="1"/>
      <c r="KCM218" s="1"/>
      <c r="KCN218" s="1"/>
      <c r="KCO218" s="1"/>
      <c r="KCP218" s="1"/>
      <c r="KCQ218" s="1"/>
      <c r="KCR218" s="1"/>
      <c r="KCS218" s="1"/>
      <c r="KCT218" s="1"/>
      <c r="KCU218" s="1"/>
      <c r="KCV218" s="1"/>
      <c r="KCW218" s="1"/>
      <c r="KCX218" s="1"/>
      <c r="KCY218" s="1"/>
      <c r="KCZ218" s="1"/>
      <c r="KDA218" s="1"/>
      <c r="KDB218" s="1"/>
      <c r="KDC218" s="1"/>
      <c r="KDD218" s="1"/>
      <c r="KDE218" s="1"/>
      <c r="KDF218" s="1"/>
      <c r="KDG218" s="1"/>
      <c r="KDH218" s="1"/>
      <c r="KDI218" s="1"/>
      <c r="KDJ218" s="1"/>
      <c r="KDK218" s="1"/>
      <c r="KDL218" s="1"/>
      <c r="KDM218" s="1"/>
      <c r="KDN218" s="1"/>
      <c r="KDO218" s="1"/>
      <c r="KDP218" s="1"/>
      <c r="KDQ218" s="1"/>
      <c r="KDR218" s="1"/>
      <c r="KDS218" s="1"/>
      <c r="KDT218" s="1"/>
      <c r="KDU218" s="1"/>
      <c r="KDV218" s="1"/>
      <c r="KDW218" s="1"/>
      <c r="KDX218" s="1"/>
      <c r="KDY218" s="1"/>
      <c r="KDZ218" s="1"/>
      <c r="KEA218" s="1"/>
      <c r="KEB218" s="1"/>
      <c r="KEC218" s="1"/>
      <c r="KED218" s="1"/>
      <c r="KEE218" s="1"/>
      <c r="KEF218" s="1"/>
      <c r="KEG218" s="1"/>
      <c r="KEH218" s="1"/>
      <c r="KEI218" s="1"/>
      <c r="KEJ218" s="1"/>
      <c r="KEK218" s="1"/>
      <c r="KEL218" s="1"/>
      <c r="KEM218" s="1"/>
      <c r="KEN218" s="1"/>
      <c r="KEO218" s="1"/>
      <c r="KEP218" s="1"/>
      <c r="KEQ218" s="1"/>
      <c r="KER218" s="1"/>
      <c r="KES218" s="1"/>
      <c r="KET218" s="1"/>
      <c r="KEU218" s="1"/>
      <c r="KEV218" s="1"/>
      <c r="KEW218" s="1"/>
      <c r="KEX218" s="1"/>
      <c r="KEY218" s="1"/>
      <c r="KEZ218" s="1"/>
      <c r="KFA218" s="1"/>
      <c r="KFB218" s="1"/>
      <c r="KFC218" s="1"/>
      <c r="KFD218" s="1"/>
      <c r="KFE218" s="1"/>
      <c r="KFF218" s="1"/>
      <c r="KFG218" s="1"/>
      <c r="KFH218" s="1"/>
      <c r="KFI218" s="1"/>
      <c r="KFJ218" s="1"/>
      <c r="KFK218" s="1"/>
      <c r="KFL218" s="1"/>
      <c r="KFM218" s="1"/>
      <c r="KFN218" s="1"/>
      <c r="KFO218" s="1"/>
      <c r="KFP218" s="1"/>
      <c r="KFQ218" s="1"/>
      <c r="KFR218" s="1"/>
      <c r="KFS218" s="1"/>
      <c r="KFT218" s="1"/>
      <c r="KFU218" s="1"/>
      <c r="KFV218" s="1"/>
      <c r="KFW218" s="1"/>
      <c r="KFX218" s="1"/>
      <c r="KFY218" s="1"/>
      <c r="KFZ218" s="1"/>
      <c r="KGA218" s="1"/>
      <c r="KGB218" s="1"/>
      <c r="KGC218" s="1"/>
      <c r="KGD218" s="1"/>
      <c r="KGE218" s="1"/>
      <c r="KGF218" s="1"/>
      <c r="KGG218" s="1"/>
      <c r="KGH218" s="1"/>
      <c r="KGI218" s="1"/>
      <c r="KGJ218" s="1"/>
      <c r="KGK218" s="1"/>
      <c r="KGL218" s="1"/>
      <c r="KGM218" s="1"/>
      <c r="KGN218" s="1"/>
      <c r="KGO218" s="1"/>
      <c r="KGP218" s="1"/>
      <c r="KGQ218" s="1"/>
      <c r="KGR218" s="1"/>
      <c r="KGS218" s="1"/>
      <c r="KGT218" s="1"/>
      <c r="KGU218" s="1"/>
      <c r="KGV218" s="1"/>
      <c r="KGW218" s="1"/>
      <c r="KGX218" s="1"/>
      <c r="KGY218" s="1"/>
      <c r="KGZ218" s="1"/>
      <c r="KHA218" s="1"/>
      <c r="KHB218" s="1"/>
      <c r="KHC218" s="1"/>
      <c r="KHD218" s="1"/>
      <c r="KHE218" s="1"/>
      <c r="KHF218" s="1"/>
      <c r="KHG218" s="1"/>
      <c r="KHH218" s="1"/>
      <c r="KHI218" s="1"/>
      <c r="KHJ218" s="1"/>
      <c r="KHK218" s="1"/>
      <c r="KHL218" s="1"/>
      <c r="KHM218" s="1"/>
      <c r="KHN218" s="1"/>
      <c r="KHO218" s="1"/>
      <c r="KHP218" s="1"/>
      <c r="KHQ218" s="1"/>
      <c r="KHR218" s="1"/>
      <c r="KHS218" s="1"/>
      <c r="KHT218" s="1"/>
      <c r="KHU218" s="1"/>
      <c r="KHV218" s="1"/>
      <c r="KHW218" s="1"/>
      <c r="KHX218" s="1"/>
      <c r="KHY218" s="1"/>
      <c r="KHZ218" s="1"/>
      <c r="KIA218" s="1"/>
      <c r="KIB218" s="1"/>
      <c r="KIC218" s="1"/>
      <c r="KID218" s="1"/>
      <c r="KIE218" s="1"/>
      <c r="KIF218" s="1"/>
      <c r="KIG218" s="1"/>
      <c r="KIH218" s="1"/>
      <c r="KII218" s="1"/>
      <c r="KIJ218" s="1"/>
      <c r="KIK218" s="1"/>
      <c r="KIL218" s="1"/>
      <c r="KIM218" s="1"/>
      <c r="KIN218" s="1"/>
      <c r="KIO218" s="1"/>
      <c r="KIP218" s="1"/>
      <c r="KIQ218" s="1"/>
      <c r="KIR218" s="1"/>
      <c r="KIS218" s="1"/>
      <c r="KIT218" s="1"/>
      <c r="KIU218" s="1"/>
      <c r="KIV218" s="1"/>
      <c r="KIW218" s="1"/>
      <c r="KIX218" s="1"/>
      <c r="KIY218" s="1"/>
      <c r="KIZ218" s="1"/>
      <c r="KJA218" s="1"/>
      <c r="KJB218" s="1"/>
      <c r="KJC218" s="1"/>
      <c r="KJD218" s="1"/>
      <c r="KJE218" s="1"/>
      <c r="KJF218" s="1"/>
      <c r="KJG218" s="1"/>
      <c r="KJH218" s="1"/>
      <c r="KJI218" s="1"/>
      <c r="KJJ218" s="1"/>
      <c r="KJK218" s="1"/>
      <c r="KJL218" s="1"/>
      <c r="KJM218" s="1"/>
      <c r="KJN218" s="1"/>
      <c r="KJO218" s="1"/>
      <c r="KJP218" s="1"/>
      <c r="KJQ218" s="1"/>
      <c r="KJR218" s="1"/>
      <c r="KJS218" s="1"/>
      <c r="KJT218" s="1"/>
      <c r="KJU218" s="1"/>
      <c r="KJV218" s="1"/>
      <c r="KJW218" s="1"/>
      <c r="KJX218" s="1"/>
      <c r="KJY218" s="1"/>
      <c r="KJZ218" s="1"/>
      <c r="KKA218" s="1"/>
      <c r="KKB218" s="1"/>
      <c r="KKC218" s="1"/>
      <c r="KKD218" s="1"/>
      <c r="KKE218" s="1"/>
      <c r="KKF218" s="1"/>
      <c r="KKG218" s="1"/>
      <c r="KKH218" s="1"/>
      <c r="KKI218" s="1"/>
      <c r="KKJ218" s="1"/>
      <c r="KKK218" s="1"/>
      <c r="KKL218" s="1"/>
      <c r="KKM218" s="1"/>
      <c r="KKN218" s="1"/>
      <c r="KKO218" s="1"/>
      <c r="KKP218" s="1"/>
      <c r="KKQ218" s="1"/>
      <c r="KKR218" s="1"/>
      <c r="KKS218" s="1"/>
      <c r="KKT218" s="1"/>
      <c r="KKU218" s="1"/>
      <c r="KKV218" s="1"/>
      <c r="KKW218" s="1"/>
      <c r="KKX218" s="1"/>
      <c r="KKY218" s="1"/>
      <c r="KKZ218" s="1"/>
      <c r="KLA218" s="1"/>
      <c r="KLB218" s="1"/>
      <c r="KLC218" s="1"/>
      <c r="KLD218" s="1"/>
      <c r="KLE218" s="1"/>
      <c r="KLF218" s="1"/>
      <c r="KLG218" s="1"/>
      <c r="KLH218" s="1"/>
      <c r="KLI218" s="1"/>
      <c r="KLJ218" s="1"/>
      <c r="KLK218" s="1"/>
      <c r="KLL218" s="1"/>
      <c r="KLM218" s="1"/>
      <c r="KLN218" s="1"/>
      <c r="KLO218" s="1"/>
      <c r="KLP218" s="1"/>
      <c r="KLQ218" s="1"/>
      <c r="KLR218" s="1"/>
      <c r="KLS218" s="1"/>
      <c r="KLT218" s="1"/>
      <c r="KLU218" s="1"/>
      <c r="KLV218" s="1"/>
      <c r="KLW218" s="1"/>
      <c r="KLX218" s="1"/>
      <c r="KLY218" s="1"/>
      <c r="KLZ218" s="1"/>
      <c r="KMA218" s="1"/>
      <c r="KMB218" s="1"/>
      <c r="KMC218" s="1"/>
      <c r="KMD218" s="1"/>
      <c r="KME218" s="1"/>
      <c r="KMF218" s="1"/>
      <c r="KMG218" s="1"/>
      <c r="KMH218" s="1"/>
      <c r="KMI218" s="1"/>
      <c r="KMJ218" s="1"/>
      <c r="KMK218" s="1"/>
      <c r="KML218" s="1"/>
      <c r="KMM218" s="1"/>
      <c r="KMN218" s="1"/>
      <c r="KMO218" s="1"/>
      <c r="KMP218" s="1"/>
      <c r="KMQ218" s="1"/>
      <c r="KMR218" s="1"/>
      <c r="KMS218" s="1"/>
      <c r="KMT218" s="1"/>
      <c r="KMU218" s="1"/>
      <c r="KMV218" s="1"/>
      <c r="KMW218" s="1"/>
      <c r="KMX218" s="1"/>
      <c r="KMY218" s="1"/>
      <c r="KMZ218" s="1"/>
      <c r="KNA218" s="1"/>
      <c r="KNB218" s="1"/>
      <c r="KNC218" s="1"/>
      <c r="KND218" s="1"/>
      <c r="KNE218" s="1"/>
      <c r="KNF218" s="1"/>
      <c r="KNG218" s="1"/>
      <c r="KNH218" s="1"/>
      <c r="KNI218" s="1"/>
      <c r="KNJ218" s="1"/>
      <c r="KNK218" s="1"/>
      <c r="KNL218" s="1"/>
      <c r="KNM218" s="1"/>
      <c r="KNN218" s="1"/>
      <c r="KNO218" s="1"/>
      <c r="KNP218" s="1"/>
      <c r="KNQ218" s="1"/>
      <c r="KNR218" s="1"/>
      <c r="KNS218" s="1"/>
      <c r="KNT218" s="1"/>
      <c r="KNU218" s="1"/>
      <c r="KNV218" s="1"/>
      <c r="KNW218" s="1"/>
      <c r="KNX218" s="1"/>
      <c r="KNY218" s="1"/>
      <c r="KNZ218" s="1"/>
      <c r="KOA218" s="1"/>
      <c r="KOB218" s="1"/>
      <c r="KOC218" s="1"/>
      <c r="KOD218" s="1"/>
      <c r="KOE218" s="1"/>
      <c r="KOF218" s="1"/>
      <c r="KOG218" s="1"/>
      <c r="KOH218" s="1"/>
      <c r="KOI218" s="1"/>
      <c r="KOJ218" s="1"/>
      <c r="KOK218" s="1"/>
      <c r="KOL218" s="1"/>
      <c r="KOM218" s="1"/>
      <c r="KON218" s="1"/>
      <c r="KOO218" s="1"/>
      <c r="KOP218" s="1"/>
      <c r="KOQ218" s="1"/>
      <c r="KOR218" s="1"/>
      <c r="KOS218" s="1"/>
      <c r="KOT218" s="1"/>
      <c r="KOU218" s="1"/>
      <c r="KOV218" s="1"/>
      <c r="KOW218" s="1"/>
      <c r="KOX218" s="1"/>
      <c r="KOY218" s="1"/>
      <c r="KOZ218" s="1"/>
      <c r="KPA218" s="1"/>
      <c r="KPB218" s="1"/>
      <c r="KPC218" s="1"/>
      <c r="KPD218" s="1"/>
      <c r="KPE218" s="1"/>
      <c r="KPF218" s="1"/>
      <c r="KPG218" s="1"/>
      <c r="KPH218" s="1"/>
      <c r="KPI218" s="1"/>
      <c r="KPJ218" s="1"/>
      <c r="KPK218" s="1"/>
      <c r="KPL218" s="1"/>
      <c r="KPM218" s="1"/>
      <c r="KPN218" s="1"/>
      <c r="KPO218" s="1"/>
      <c r="KPP218" s="1"/>
      <c r="KPQ218" s="1"/>
      <c r="KPR218" s="1"/>
      <c r="KPS218" s="1"/>
      <c r="KPT218" s="1"/>
      <c r="KPU218" s="1"/>
      <c r="KPV218" s="1"/>
      <c r="KPW218" s="1"/>
      <c r="KPX218" s="1"/>
      <c r="KPY218" s="1"/>
      <c r="KPZ218" s="1"/>
      <c r="KQA218" s="1"/>
      <c r="KQB218" s="1"/>
      <c r="KQC218" s="1"/>
      <c r="KQD218" s="1"/>
      <c r="KQE218" s="1"/>
      <c r="KQF218" s="1"/>
      <c r="KQG218" s="1"/>
      <c r="KQH218" s="1"/>
      <c r="KQI218" s="1"/>
      <c r="KQJ218" s="1"/>
      <c r="KQK218" s="1"/>
      <c r="KQL218" s="1"/>
      <c r="KQM218" s="1"/>
      <c r="KQN218" s="1"/>
      <c r="KQO218" s="1"/>
      <c r="KQP218" s="1"/>
      <c r="KQQ218" s="1"/>
      <c r="KQR218" s="1"/>
      <c r="KQS218" s="1"/>
      <c r="KQT218" s="1"/>
      <c r="KQU218" s="1"/>
      <c r="KQV218" s="1"/>
      <c r="KQW218" s="1"/>
      <c r="KQX218" s="1"/>
      <c r="KQY218" s="1"/>
      <c r="KQZ218" s="1"/>
      <c r="KRA218" s="1"/>
      <c r="KRB218" s="1"/>
      <c r="KRC218" s="1"/>
      <c r="KRD218" s="1"/>
      <c r="KRE218" s="1"/>
      <c r="KRF218" s="1"/>
      <c r="KRG218" s="1"/>
      <c r="KRH218" s="1"/>
      <c r="KRI218" s="1"/>
      <c r="KRJ218" s="1"/>
      <c r="KRK218" s="1"/>
      <c r="KRL218" s="1"/>
      <c r="KRM218" s="1"/>
      <c r="KRN218" s="1"/>
      <c r="KRO218" s="1"/>
      <c r="KRP218" s="1"/>
      <c r="KRQ218" s="1"/>
      <c r="KRR218" s="1"/>
      <c r="KRS218" s="1"/>
      <c r="KRT218" s="1"/>
      <c r="KRU218" s="1"/>
      <c r="KRV218" s="1"/>
      <c r="KRW218" s="1"/>
      <c r="KRX218" s="1"/>
      <c r="KRY218" s="1"/>
      <c r="KRZ218" s="1"/>
      <c r="KSA218" s="1"/>
      <c r="KSB218" s="1"/>
      <c r="KSC218" s="1"/>
      <c r="KSD218" s="1"/>
      <c r="KSE218" s="1"/>
      <c r="KSF218" s="1"/>
      <c r="KSG218" s="1"/>
      <c r="KSH218" s="1"/>
      <c r="KSI218" s="1"/>
      <c r="KSJ218" s="1"/>
      <c r="KSK218" s="1"/>
      <c r="KSL218" s="1"/>
      <c r="KSM218" s="1"/>
      <c r="KSN218" s="1"/>
      <c r="KSO218" s="1"/>
      <c r="KSP218" s="1"/>
      <c r="KSQ218" s="1"/>
      <c r="KSR218" s="1"/>
      <c r="KSS218" s="1"/>
      <c r="KST218" s="1"/>
      <c r="KSU218" s="1"/>
      <c r="KSV218" s="1"/>
      <c r="KSW218" s="1"/>
      <c r="KSX218" s="1"/>
      <c r="KSY218" s="1"/>
      <c r="KSZ218" s="1"/>
      <c r="KTA218" s="1"/>
      <c r="KTB218" s="1"/>
      <c r="KTC218" s="1"/>
      <c r="KTD218" s="1"/>
      <c r="KTE218" s="1"/>
      <c r="KTF218" s="1"/>
      <c r="KTG218" s="1"/>
      <c r="KTH218" s="1"/>
      <c r="KTI218" s="1"/>
      <c r="KTJ218" s="1"/>
      <c r="KTK218" s="1"/>
      <c r="KTL218" s="1"/>
      <c r="KTM218" s="1"/>
      <c r="KTN218" s="1"/>
      <c r="KTO218" s="1"/>
      <c r="KTP218" s="1"/>
      <c r="KTQ218" s="1"/>
      <c r="KTR218" s="1"/>
      <c r="KTS218" s="1"/>
      <c r="KTT218" s="1"/>
      <c r="KTU218" s="1"/>
      <c r="KTV218" s="1"/>
      <c r="KTW218" s="1"/>
      <c r="KTX218" s="1"/>
      <c r="KTY218" s="1"/>
      <c r="KTZ218" s="1"/>
      <c r="KUA218" s="1"/>
      <c r="KUB218" s="1"/>
      <c r="KUC218" s="1"/>
      <c r="KUD218" s="1"/>
      <c r="KUE218" s="1"/>
      <c r="KUF218" s="1"/>
      <c r="KUG218" s="1"/>
      <c r="KUH218" s="1"/>
      <c r="KUI218" s="1"/>
      <c r="KUJ218" s="1"/>
      <c r="KUK218" s="1"/>
      <c r="KUL218" s="1"/>
      <c r="KUM218" s="1"/>
      <c r="KUN218" s="1"/>
      <c r="KUO218" s="1"/>
      <c r="KUP218" s="1"/>
      <c r="KUQ218" s="1"/>
      <c r="KUR218" s="1"/>
      <c r="KUS218" s="1"/>
      <c r="KUT218" s="1"/>
      <c r="KUU218" s="1"/>
      <c r="KUV218" s="1"/>
      <c r="KUW218" s="1"/>
      <c r="KUX218" s="1"/>
      <c r="KUY218" s="1"/>
      <c r="KUZ218" s="1"/>
      <c r="KVA218" s="1"/>
      <c r="KVB218" s="1"/>
      <c r="KVC218" s="1"/>
      <c r="KVD218" s="1"/>
      <c r="KVE218" s="1"/>
      <c r="KVF218" s="1"/>
      <c r="KVG218" s="1"/>
      <c r="KVH218" s="1"/>
      <c r="KVI218" s="1"/>
      <c r="KVJ218" s="1"/>
      <c r="KVK218" s="1"/>
      <c r="KVL218" s="1"/>
      <c r="KVM218" s="1"/>
      <c r="KVN218" s="1"/>
      <c r="KVO218" s="1"/>
      <c r="KVP218" s="1"/>
      <c r="KVQ218" s="1"/>
      <c r="KVR218" s="1"/>
      <c r="KVS218" s="1"/>
      <c r="KVT218" s="1"/>
      <c r="KVU218" s="1"/>
      <c r="KVV218" s="1"/>
      <c r="KVW218" s="1"/>
      <c r="KVX218" s="1"/>
      <c r="KVY218" s="1"/>
      <c r="KVZ218" s="1"/>
      <c r="KWA218" s="1"/>
      <c r="KWB218" s="1"/>
      <c r="KWC218" s="1"/>
      <c r="KWD218" s="1"/>
      <c r="KWE218" s="1"/>
      <c r="KWF218" s="1"/>
      <c r="KWG218" s="1"/>
      <c r="KWH218" s="1"/>
      <c r="KWI218" s="1"/>
      <c r="KWJ218" s="1"/>
      <c r="KWK218" s="1"/>
      <c r="KWL218" s="1"/>
      <c r="KWM218" s="1"/>
      <c r="KWN218" s="1"/>
      <c r="KWO218" s="1"/>
      <c r="KWP218" s="1"/>
      <c r="KWQ218" s="1"/>
      <c r="KWR218" s="1"/>
      <c r="KWS218" s="1"/>
      <c r="KWT218" s="1"/>
      <c r="KWU218" s="1"/>
      <c r="KWV218" s="1"/>
      <c r="KWW218" s="1"/>
      <c r="KWX218" s="1"/>
      <c r="KWY218" s="1"/>
      <c r="KWZ218" s="1"/>
      <c r="KXA218" s="1"/>
      <c r="KXB218" s="1"/>
      <c r="KXC218" s="1"/>
      <c r="KXD218" s="1"/>
      <c r="KXE218" s="1"/>
      <c r="KXF218" s="1"/>
      <c r="KXG218" s="1"/>
      <c r="KXH218" s="1"/>
      <c r="KXI218" s="1"/>
      <c r="KXJ218" s="1"/>
      <c r="KXK218" s="1"/>
      <c r="KXL218" s="1"/>
      <c r="KXM218" s="1"/>
      <c r="KXN218" s="1"/>
      <c r="KXO218" s="1"/>
      <c r="KXP218" s="1"/>
      <c r="KXQ218" s="1"/>
      <c r="KXR218" s="1"/>
      <c r="KXS218" s="1"/>
      <c r="KXT218" s="1"/>
      <c r="KXU218" s="1"/>
      <c r="KXV218" s="1"/>
      <c r="KXW218" s="1"/>
      <c r="KXX218" s="1"/>
      <c r="KXY218" s="1"/>
      <c r="KXZ218" s="1"/>
      <c r="KYA218" s="1"/>
      <c r="KYB218" s="1"/>
      <c r="KYC218" s="1"/>
      <c r="KYD218" s="1"/>
      <c r="KYE218" s="1"/>
      <c r="KYF218" s="1"/>
      <c r="KYG218" s="1"/>
      <c r="KYH218" s="1"/>
      <c r="KYI218" s="1"/>
      <c r="KYJ218" s="1"/>
      <c r="KYK218" s="1"/>
      <c r="KYL218" s="1"/>
      <c r="KYM218" s="1"/>
      <c r="KYN218" s="1"/>
      <c r="KYO218" s="1"/>
      <c r="KYP218" s="1"/>
      <c r="KYQ218" s="1"/>
      <c r="KYR218" s="1"/>
      <c r="KYS218" s="1"/>
      <c r="KYT218" s="1"/>
      <c r="KYU218" s="1"/>
      <c r="KYV218" s="1"/>
      <c r="KYW218" s="1"/>
      <c r="KYX218" s="1"/>
      <c r="KYY218" s="1"/>
      <c r="KYZ218" s="1"/>
      <c r="KZA218" s="1"/>
      <c r="KZB218" s="1"/>
      <c r="KZC218" s="1"/>
      <c r="KZD218" s="1"/>
      <c r="KZE218" s="1"/>
      <c r="KZF218" s="1"/>
      <c r="KZG218" s="1"/>
      <c r="KZH218" s="1"/>
      <c r="KZI218" s="1"/>
      <c r="KZJ218" s="1"/>
      <c r="KZK218" s="1"/>
      <c r="KZL218" s="1"/>
      <c r="KZM218" s="1"/>
      <c r="KZN218" s="1"/>
      <c r="KZO218" s="1"/>
      <c r="KZP218" s="1"/>
      <c r="KZQ218" s="1"/>
      <c r="KZR218" s="1"/>
      <c r="KZS218" s="1"/>
      <c r="KZT218" s="1"/>
      <c r="KZU218" s="1"/>
      <c r="KZV218" s="1"/>
      <c r="KZW218" s="1"/>
      <c r="KZX218" s="1"/>
      <c r="KZY218" s="1"/>
      <c r="KZZ218" s="1"/>
      <c r="LAA218" s="1"/>
      <c r="LAB218" s="1"/>
      <c r="LAC218" s="1"/>
      <c r="LAD218" s="1"/>
      <c r="LAE218" s="1"/>
      <c r="LAF218" s="1"/>
      <c r="LAG218" s="1"/>
      <c r="LAH218" s="1"/>
      <c r="LAI218" s="1"/>
      <c r="LAJ218" s="1"/>
      <c r="LAK218" s="1"/>
      <c r="LAL218" s="1"/>
      <c r="LAM218" s="1"/>
      <c r="LAN218" s="1"/>
      <c r="LAO218" s="1"/>
      <c r="LAP218" s="1"/>
      <c r="LAQ218" s="1"/>
      <c r="LAR218" s="1"/>
      <c r="LAS218" s="1"/>
      <c r="LAT218" s="1"/>
      <c r="LAU218" s="1"/>
      <c r="LAV218" s="1"/>
      <c r="LAW218" s="1"/>
      <c r="LAX218" s="1"/>
      <c r="LAY218" s="1"/>
      <c r="LAZ218" s="1"/>
      <c r="LBA218" s="1"/>
      <c r="LBB218" s="1"/>
      <c r="LBC218" s="1"/>
      <c r="LBD218" s="1"/>
      <c r="LBE218" s="1"/>
      <c r="LBF218" s="1"/>
      <c r="LBG218" s="1"/>
      <c r="LBH218" s="1"/>
      <c r="LBI218" s="1"/>
      <c r="LBJ218" s="1"/>
      <c r="LBK218" s="1"/>
      <c r="LBL218" s="1"/>
      <c r="LBM218" s="1"/>
      <c r="LBN218" s="1"/>
      <c r="LBO218" s="1"/>
      <c r="LBP218" s="1"/>
      <c r="LBQ218" s="1"/>
      <c r="LBR218" s="1"/>
      <c r="LBS218" s="1"/>
      <c r="LBT218" s="1"/>
      <c r="LBU218" s="1"/>
      <c r="LBV218" s="1"/>
      <c r="LBW218" s="1"/>
      <c r="LBX218" s="1"/>
      <c r="LBY218" s="1"/>
      <c r="LBZ218" s="1"/>
      <c r="LCA218" s="1"/>
      <c r="LCB218" s="1"/>
      <c r="LCC218" s="1"/>
      <c r="LCD218" s="1"/>
      <c r="LCE218" s="1"/>
      <c r="LCF218" s="1"/>
      <c r="LCG218" s="1"/>
      <c r="LCH218" s="1"/>
      <c r="LCI218" s="1"/>
      <c r="LCJ218" s="1"/>
      <c r="LCK218" s="1"/>
      <c r="LCL218" s="1"/>
      <c r="LCM218" s="1"/>
      <c r="LCN218" s="1"/>
      <c r="LCO218" s="1"/>
      <c r="LCP218" s="1"/>
      <c r="LCQ218" s="1"/>
      <c r="LCR218" s="1"/>
      <c r="LCS218" s="1"/>
      <c r="LCT218" s="1"/>
      <c r="LCU218" s="1"/>
      <c r="LCV218" s="1"/>
      <c r="LCW218" s="1"/>
      <c r="LCX218" s="1"/>
      <c r="LCY218" s="1"/>
      <c r="LCZ218" s="1"/>
      <c r="LDA218" s="1"/>
      <c r="LDB218" s="1"/>
      <c r="LDC218" s="1"/>
      <c r="LDD218" s="1"/>
      <c r="LDE218" s="1"/>
      <c r="LDF218" s="1"/>
      <c r="LDG218" s="1"/>
      <c r="LDH218" s="1"/>
      <c r="LDI218" s="1"/>
      <c r="LDJ218" s="1"/>
      <c r="LDK218" s="1"/>
      <c r="LDL218" s="1"/>
      <c r="LDM218" s="1"/>
      <c r="LDN218" s="1"/>
      <c r="LDO218" s="1"/>
      <c r="LDP218" s="1"/>
      <c r="LDQ218" s="1"/>
      <c r="LDR218" s="1"/>
      <c r="LDS218" s="1"/>
      <c r="LDT218" s="1"/>
      <c r="LDU218" s="1"/>
      <c r="LDV218" s="1"/>
      <c r="LDW218" s="1"/>
      <c r="LDX218" s="1"/>
      <c r="LDY218" s="1"/>
      <c r="LDZ218" s="1"/>
      <c r="LEA218" s="1"/>
      <c r="LEB218" s="1"/>
      <c r="LEC218" s="1"/>
      <c r="LED218" s="1"/>
      <c r="LEE218" s="1"/>
      <c r="LEF218" s="1"/>
      <c r="LEG218" s="1"/>
      <c r="LEH218" s="1"/>
      <c r="LEI218" s="1"/>
      <c r="LEJ218" s="1"/>
      <c r="LEK218" s="1"/>
      <c r="LEL218" s="1"/>
      <c r="LEM218" s="1"/>
      <c r="LEN218" s="1"/>
      <c r="LEO218" s="1"/>
      <c r="LEP218" s="1"/>
      <c r="LEQ218" s="1"/>
      <c r="LER218" s="1"/>
      <c r="LES218" s="1"/>
      <c r="LET218" s="1"/>
      <c r="LEU218" s="1"/>
      <c r="LEV218" s="1"/>
      <c r="LEW218" s="1"/>
      <c r="LEX218" s="1"/>
      <c r="LEY218" s="1"/>
      <c r="LEZ218" s="1"/>
      <c r="LFA218" s="1"/>
      <c r="LFB218" s="1"/>
      <c r="LFC218" s="1"/>
      <c r="LFD218" s="1"/>
      <c r="LFE218" s="1"/>
      <c r="LFF218" s="1"/>
      <c r="LFG218" s="1"/>
      <c r="LFH218" s="1"/>
      <c r="LFI218" s="1"/>
      <c r="LFJ218" s="1"/>
      <c r="LFK218" s="1"/>
      <c r="LFL218" s="1"/>
      <c r="LFM218" s="1"/>
      <c r="LFN218" s="1"/>
      <c r="LFO218" s="1"/>
      <c r="LFP218" s="1"/>
      <c r="LFQ218" s="1"/>
      <c r="LFR218" s="1"/>
      <c r="LFS218" s="1"/>
      <c r="LFT218" s="1"/>
      <c r="LFU218" s="1"/>
      <c r="LFV218" s="1"/>
      <c r="LFW218" s="1"/>
      <c r="LFX218" s="1"/>
      <c r="LFY218" s="1"/>
      <c r="LFZ218" s="1"/>
      <c r="LGA218" s="1"/>
      <c r="LGB218" s="1"/>
      <c r="LGC218" s="1"/>
      <c r="LGD218" s="1"/>
      <c r="LGE218" s="1"/>
      <c r="LGF218" s="1"/>
      <c r="LGG218" s="1"/>
      <c r="LGH218" s="1"/>
      <c r="LGI218" s="1"/>
      <c r="LGJ218" s="1"/>
      <c r="LGK218" s="1"/>
      <c r="LGL218" s="1"/>
      <c r="LGM218" s="1"/>
      <c r="LGN218" s="1"/>
      <c r="LGO218" s="1"/>
      <c r="LGP218" s="1"/>
      <c r="LGQ218" s="1"/>
      <c r="LGR218" s="1"/>
      <c r="LGS218" s="1"/>
      <c r="LGT218" s="1"/>
      <c r="LGU218" s="1"/>
      <c r="LGV218" s="1"/>
      <c r="LGW218" s="1"/>
      <c r="LGX218" s="1"/>
      <c r="LGY218" s="1"/>
      <c r="LGZ218" s="1"/>
      <c r="LHA218" s="1"/>
      <c r="LHB218" s="1"/>
      <c r="LHC218" s="1"/>
      <c r="LHD218" s="1"/>
      <c r="LHE218" s="1"/>
      <c r="LHF218" s="1"/>
      <c r="LHG218" s="1"/>
      <c r="LHH218" s="1"/>
      <c r="LHI218" s="1"/>
      <c r="LHJ218" s="1"/>
      <c r="LHK218" s="1"/>
      <c r="LHL218" s="1"/>
      <c r="LHM218" s="1"/>
      <c r="LHN218" s="1"/>
      <c r="LHO218" s="1"/>
      <c r="LHP218" s="1"/>
      <c r="LHQ218" s="1"/>
      <c r="LHR218" s="1"/>
      <c r="LHS218" s="1"/>
      <c r="LHT218" s="1"/>
      <c r="LHU218" s="1"/>
      <c r="LHV218" s="1"/>
      <c r="LHW218" s="1"/>
      <c r="LHX218" s="1"/>
      <c r="LHY218" s="1"/>
      <c r="LHZ218" s="1"/>
      <c r="LIA218" s="1"/>
      <c r="LIB218" s="1"/>
      <c r="LIC218" s="1"/>
      <c r="LID218" s="1"/>
      <c r="LIE218" s="1"/>
      <c r="LIF218" s="1"/>
      <c r="LIG218" s="1"/>
      <c r="LIH218" s="1"/>
      <c r="LII218" s="1"/>
      <c r="LIJ218" s="1"/>
      <c r="LIK218" s="1"/>
      <c r="LIL218" s="1"/>
      <c r="LIM218" s="1"/>
      <c r="LIN218" s="1"/>
      <c r="LIO218" s="1"/>
      <c r="LIP218" s="1"/>
      <c r="LIQ218" s="1"/>
      <c r="LIR218" s="1"/>
      <c r="LIS218" s="1"/>
      <c r="LIT218" s="1"/>
      <c r="LIU218" s="1"/>
      <c r="LIV218" s="1"/>
      <c r="LIW218" s="1"/>
      <c r="LIX218" s="1"/>
      <c r="LIY218" s="1"/>
      <c r="LIZ218" s="1"/>
      <c r="LJA218" s="1"/>
      <c r="LJB218" s="1"/>
      <c r="LJC218" s="1"/>
      <c r="LJD218" s="1"/>
      <c r="LJE218" s="1"/>
      <c r="LJF218" s="1"/>
      <c r="LJG218" s="1"/>
      <c r="LJH218" s="1"/>
      <c r="LJI218" s="1"/>
      <c r="LJJ218" s="1"/>
      <c r="LJK218" s="1"/>
      <c r="LJL218" s="1"/>
      <c r="LJM218" s="1"/>
      <c r="LJN218" s="1"/>
      <c r="LJO218" s="1"/>
      <c r="LJP218" s="1"/>
      <c r="LJQ218" s="1"/>
      <c r="LJR218" s="1"/>
      <c r="LJS218" s="1"/>
      <c r="LJT218" s="1"/>
      <c r="LJU218" s="1"/>
      <c r="LJV218" s="1"/>
      <c r="LJW218" s="1"/>
      <c r="LJX218" s="1"/>
      <c r="LJY218" s="1"/>
      <c r="LJZ218" s="1"/>
      <c r="LKA218" s="1"/>
      <c r="LKB218" s="1"/>
      <c r="LKC218" s="1"/>
      <c r="LKD218" s="1"/>
      <c r="LKE218" s="1"/>
      <c r="LKF218" s="1"/>
      <c r="LKG218" s="1"/>
      <c r="LKH218" s="1"/>
      <c r="LKI218" s="1"/>
      <c r="LKJ218" s="1"/>
      <c r="LKK218" s="1"/>
      <c r="LKL218" s="1"/>
      <c r="LKM218" s="1"/>
      <c r="LKN218" s="1"/>
      <c r="LKO218" s="1"/>
      <c r="LKP218" s="1"/>
      <c r="LKQ218" s="1"/>
      <c r="LKR218" s="1"/>
      <c r="LKS218" s="1"/>
      <c r="LKT218" s="1"/>
      <c r="LKU218" s="1"/>
      <c r="LKV218" s="1"/>
      <c r="LKW218" s="1"/>
      <c r="LKX218" s="1"/>
      <c r="LKY218" s="1"/>
      <c r="LKZ218" s="1"/>
      <c r="LLA218" s="1"/>
      <c r="LLB218" s="1"/>
      <c r="LLC218" s="1"/>
      <c r="LLD218" s="1"/>
      <c r="LLE218" s="1"/>
      <c r="LLF218" s="1"/>
      <c r="LLG218" s="1"/>
      <c r="LLH218" s="1"/>
      <c r="LLI218" s="1"/>
      <c r="LLJ218" s="1"/>
      <c r="LLK218" s="1"/>
      <c r="LLL218" s="1"/>
      <c r="LLM218" s="1"/>
      <c r="LLN218" s="1"/>
      <c r="LLO218" s="1"/>
      <c r="LLP218" s="1"/>
      <c r="LLQ218" s="1"/>
      <c r="LLR218" s="1"/>
      <c r="LLS218" s="1"/>
      <c r="LLT218" s="1"/>
      <c r="LLU218" s="1"/>
      <c r="LLV218" s="1"/>
      <c r="LLW218" s="1"/>
      <c r="LLX218" s="1"/>
      <c r="LLY218" s="1"/>
      <c r="LLZ218" s="1"/>
      <c r="LMA218" s="1"/>
      <c r="LMB218" s="1"/>
      <c r="LMC218" s="1"/>
      <c r="LMD218" s="1"/>
      <c r="LME218" s="1"/>
      <c r="LMF218" s="1"/>
      <c r="LMG218" s="1"/>
      <c r="LMH218" s="1"/>
      <c r="LMI218" s="1"/>
      <c r="LMJ218" s="1"/>
      <c r="LMK218" s="1"/>
      <c r="LML218" s="1"/>
      <c r="LMM218" s="1"/>
      <c r="LMN218" s="1"/>
      <c r="LMO218" s="1"/>
      <c r="LMP218" s="1"/>
      <c r="LMQ218" s="1"/>
      <c r="LMR218" s="1"/>
      <c r="LMS218" s="1"/>
      <c r="LMT218" s="1"/>
      <c r="LMU218" s="1"/>
      <c r="LMV218" s="1"/>
      <c r="LMW218" s="1"/>
      <c r="LMX218" s="1"/>
      <c r="LMY218" s="1"/>
      <c r="LMZ218" s="1"/>
      <c r="LNA218" s="1"/>
      <c r="LNB218" s="1"/>
      <c r="LNC218" s="1"/>
      <c r="LND218" s="1"/>
      <c r="LNE218" s="1"/>
      <c r="LNF218" s="1"/>
      <c r="LNG218" s="1"/>
      <c r="LNH218" s="1"/>
      <c r="LNI218" s="1"/>
      <c r="LNJ218" s="1"/>
      <c r="LNK218" s="1"/>
      <c r="LNL218" s="1"/>
      <c r="LNM218" s="1"/>
      <c r="LNN218" s="1"/>
      <c r="LNO218" s="1"/>
      <c r="LNP218" s="1"/>
      <c r="LNQ218" s="1"/>
      <c r="LNR218" s="1"/>
      <c r="LNS218" s="1"/>
      <c r="LNT218" s="1"/>
      <c r="LNU218" s="1"/>
      <c r="LNV218" s="1"/>
      <c r="LNW218" s="1"/>
      <c r="LNX218" s="1"/>
      <c r="LNY218" s="1"/>
      <c r="LNZ218" s="1"/>
      <c r="LOA218" s="1"/>
      <c r="LOB218" s="1"/>
      <c r="LOC218" s="1"/>
      <c r="LOD218" s="1"/>
      <c r="LOE218" s="1"/>
      <c r="LOF218" s="1"/>
      <c r="LOG218" s="1"/>
      <c r="LOH218" s="1"/>
      <c r="LOI218" s="1"/>
      <c r="LOJ218" s="1"/>
      <c r="LOK218" s="1"/>
      <c r="LOL218" s="1"/>
      <c r="LOM218" s="1"/>
      <c r="LON218" s="1"/>
      <c r="LOO218" s="1"/>
      <c r="LOP218" s="1"/>
      <c r="LOQ218" s="1"/>
      <c r="LOR218" s="1"/>
      <c r="LOS218" s="1"/>
      <c r="LOT218" s="1"/>
      <c r="LOU218" s="1"/>
      <c r="LOV218" s="1"/>
      <c r="LOW218" s="1"/>
      <c r="LOX218" s="1"/>
      <c r="LOY218" s="1"/>
      <c r="LOZ218" s="1"/>
      <c r="LPA218" s="1"/>
      <c r="LPB218" s="1"/>
      <c r="LPC218" s="1"/>
      <c r="LPD218" s="1"/>
      <c r="LPE218" s="1"/>
      <c r="LPF218" s="1"/>
      <c r="LPG218" s="1"/>
      <c r="LPH218" s="1"/>
      <c r="LPI218" s="1"/>
      <c r="LPJ218" s="1"/>
      <c r="LPK218" s="1"/>
      <c r="LPL218" s="1"/>
      <c r="LPM218" s="1"/>
      <c r="LPN218" s="1"/>
      <c r="LPO218" s="1"/>
      <c r="LPP218" s="1"/>
      <c r="LPQ218" s="1"/>
      <c r="LPR218" s="1"/>
      <c r="LPS218" s="1"/>
      <c r="LPT218" s="1"/>
      <c r="LPU218" s="1"/>
      <c r="LPV218" s="1"/>
      <c r="LPW218" s="1"/>
      <c r="LPX218" s="1"/>
      <c r="LPY218" s="1"/>
      <c r="LPZ218" s="1"/>
      <c r="LQA218" s="1"/>
      <c r="LQB218" s="1"/>
      <c r="LQC218" s="1"/>
      <c r="LQD218" s="1"/>
      <c r="LQE218" s="1"/>
      <c r="LQF218" s="1"/>
      <c r="LQG218" s="1"/>
      <c r="LQH218" s="1"/>
      <c r="LQI218" s="1"/>
      <c r="LQJ218" s="1"/>
      <c r="LQK218" s="1"/>
      <c r="LQL218" s="1"/>
      <c r="LQM218" s="1"/>
      <c r="LQN218" s="1"/>
      <c r="LQO218" s="1"/>
      <c r="LQP218" s="1"/>
      <c r="LQQ218" s="1"/>
      <c r="LQR218" s="1"/>
      <c r="LQS218" s="1"/>
      <c r="LQT218" s="1"/>
      <c r="LQU218" s="1"/>
      <c r="LQV218" s="1"/>
      <c r="LQW218" s="1"/>
      <c r="LQX218" s="1"/>
      <c r="LQY218" s="1"/>
      <c r="LQZ218" s="1"/>
      <c r="LRA218" s="1"/>
      <c r="LRB218" s="1"/>
      <c r="LRC218" s="1"/>
      <c r="LRD218" s="1"/>
      <c r="LRE218" s="1"/>
      <c r="LRF218" s="1"/>
      <c r="LRG218" s="1"/>
      <c r="LRH218" s="1"/>
      <c r="LRI218" s="1"/>
      <c r="LRJ218" s="1"/>
      <c r="LRK218" s="1"/>
      <c r="LRL218" s="1"/>
      <c r="LRM218" s="1"/>
      <c r="LRN218" s="1"/>
      <c r="LRO218" s="1"/>
      <c r="LRP218" s="1"/>
      <c r="LRQ218" s="1"/>
      <c r="LRR218" s="1"/>
      <c r="LRS218" s="1"/>
      <c r="LRT218" s="1"/>
      <c r="LRU218" s="1"/>
      <c r="LRV218" s="1"/>
      <c r="LRW218" s="1"/>
      <c r="LRX218" s="1"/>
      <c r="LRY218" s="1"/>
      <c r="LRZ218" s="1"/>
      <c r="LSA218" s="1"/>
      <c r="LSB218" s="1"/>
      <c r="LSC218" s="1"/>
      <c r="LSD218" s="1"/>
      <c r="LSE218" s="1"/>
      <c r="LSF218" s="1"/>
      <c r="LSG218" s="1"/>
      <c r="LSH218" s="1"/>
      <c r="LSI218" s="1"/>
      <c r="LSJ218" s="1"/>
      <c r="LSK218" s="1"/>
      <c r="LSL218" s="1"/>
      <c r="LSM218" s="1"/>
      <c r="LSN218" s="1"/>
      <c r="LSO218" s="1"/>
      <c r="LSP218" s="1"/>
      <c r="LSQ218" s="1"/>
      <c r="LSR218" s="1"/>
      <c r="LSS218" s="1"/>
      <c r="LST218" s="1"/>
      <c r="LSU218" s="1"/>
      <c r="LSV218" s="1"/>
      <c r="LSW218" s="1"/>
      <c r="LSX218" s="1"/>
      <c r="LSY218" s="1"/>
      <c r="LSZ218" s="1"/>
      <c r="LTA218" s="1"/>
      <c r="LTB218" s="1"/>
      <c r="LTC218" s="1"/>
      <c r="LTD218" s="1"/>
      <c r="LTE218" s="1"/>
      <c r="LTF218" s="1"/>
      <c r="LTG218" s="1"/>
      <c r="LTH218" s="1"/>
      <c r="LTI218" s="1"/>
      <c r="LTJ218" s="1"/>
      <c r="LTK218" s="1"/>
      <c r="LTL218" s="1"/>
      <c r="LTM218" s="1"/>
      <c r="LTN218" s="1"/>
      <c r="LTO218" s="1"/>
      <c r="LTP218" s="1"/>
      <c r="LTQ218" s="1"/>
      <c r="LTR218" s="1"/>
      <c r="LTS218" s="1"/>
      <c r="LTT218" s="1"/>
      <c r="LTU218" s="1"/>
      <c r="LTV218" s="1"/>
      <c r="LTW218" s="1"/>
      <c r="LTX218" s="1"/>
      <c r="LTY218" s="1"/>
      <c r="LTZ218" s="1"/>
      <c r="LUA218" s="1"/>
      <c r="LUB218" s="1"/>
      <c r="LUC218" s="1"/>
      <c r="LUD218" s="1"/>
      <c r="LUE218" s="1"/>
      <c r="LUF218" s="1"/>
      <c r="LUG218" s="1"/>
      <c r="LUH218" s="1"/>
      <c r="LUI218" s="1"/>
      <c r="LUJ218" s="1"/>
      <c r="LUK218" s="1"/>
      <c r="LUL218" s="1"/>
      <c r="LUM218" s="1"/>
      <c r="LUN218" s="1"/>
      <c r="LUO218" s="1"/>
      <c r="LUP218" s="1"/>
      <c r="LUQ218" s="1"/>
      <c r="LUR218" s="1"/>
      <c r="LUS218" s="1"/>
      <c r="LUT218" s="1"/>
      <c r="LUU218" s="1"/>
      <c r="LUV218" s="1"/>
      <c r="LUW218" s="1"/>
      <c r="LUX218" s="1"/>
      <c r="LUY218" s="1"/>
      <c r="LUZ218" s="1"/>
      <c r="LVA218" s="1"/>
      <c r="LVB218" s="1"/>
      <c r="LVC218" s="1"/>
      <c r="LVD218" s="1"/>
      <c r="LVE218" s="1"/>
      <c r="LVF218" s="1"/>
      <c r="LVG218" s="1"/>
      <c r="LVH218" s="1"/>
      <c r="LVI218" s="1"/>
      <c r="LVJ218" s="1"/>
      <c r="LVK218" s="1"/>
      <c r="LVL218" s="1"/>
      <c r="LVM218" s="1"/>
      <c r="LVN218" s="1"/>
      <c r="LVO218" s="1"/>
      <c r="LVP218" s="1"/>
      <c r="LVQ218" s="1"/>
      <c r="LVR218" s="1"/>
      <c r="LVS218" s="1"/>
      <c r="LVT218" s="1"/>
      <c r="LVU218" s="1"/>
      <c r="LVV218" s="1"/>
      <c r="LVW218" s="1"/>
      <c r="LVX218" s="1"/>
      <c r="LVY218" s="1"/>
      <c r="LVZ218" s="1"/>
      <c r="LWA218" s="1"/>
      <c r="LWB218" s="1"/>
      <c r="LWC218" s="1"/>
      <c r="LWD218" s="1"/>
      <c r="LWE218" s="1"/>
      <c r="LWF218" s="1"/>
      <c r="LWG218" s="1"/>
      <c r="LWH218" s="1"/>
      <c r="LWI218" s="1"/>
      <c r="LWJ218" s="1"/>
      <c r="LWK218" s="1"/>
      <c r="LWL218" s="1"/>
      <c r="LWM218" s="1"/>
      <c r="LWN218" s="1"/>
      <c r="LWO218" s="1"/>
      <c r="LWP218" s="1"/>
      <c r="LWQ218" s="1"/>
      <c r="LWR218" s="1"/>
      <c r="LWS218" s="1"/>
      <c r="LWT218" s="1"/>
      <c r="LWU218" s="1"/>
      <c r="LWV218" s="1"/>
      <c r="LWW218" s="1"/>
      <c r="LWX218" s="1"/>
      <c r="LWY218" s="1"/>
      <c r="LWZ218" s="1"/>
      <c r="LXA218" s="1"/>
      <c r="LXB218" s="1"/>
      <c r="LXC218" s="1"/>
      <c r="LXD218" s="1"/>
      <c r="LXE218" s="1"/>
      <c r="LXF218" s="1"/>
      <c r="LXG218" s="1"/>
      <c r="LXH218" s="1"/>
      <c r="LXI218" s="1"/>
      <c r="LXJ218" s="1"/>
      <c r="LXK218" s="1"/>
      <c r="LXL218" s="1"/>
      <c r="LXM218" s="1"/>
      <c r="LXN218" s="1"/>
      <c r="LXO218" s="1"/>
      <c r="LXP218" s="1"/>
      <c r="LXQ218" s="1"/>
      <c r="LXR218" s="1"/>
      <c r="LXS218" s="1"/>
      <c r="LXT218" s="1"/>
      <c r="LXU218" s="1"/>
      <c r="LXV218" s="1"/>
      <c r="LXW218" s="1"/>
      <c r="LXX218" s="1"/>
      <c r="LXY218" s="1"/>
      <c r="LXZ218" s="1"/>
      <c r="LYA218" s="1"/>
      <c r="LYB218" s="1"/>
      <c r="LYC218" s="1"/>
      <c r="LYD218" s="1"/>
      <c r="LYE218" s="1"/>
      <c r="LYF218" s="1"/>
      <c r="LYG218" s="1"/>
      <c r="LYH218" s="1"/>
      <c r="LYI218" s="1"/>
      <c r="LYJ218" s="1"/>
      <c r="LYK218" s="1"/>
      <c r="LYL218" s="1"/>
      <c r="LYM218" s="1"/>
      <c r="LYN218" s="1"/>
      <c r="LYO218" s="1"/>
      <c r="LYP218" s="1"/>
      <c r="LYQ218" s="1"/>
      <c r="LYR218" s="1"/>
      <c r="LYS218" s="1"/>
      <c r="LYT218" s="1"/>
      <c r="LYU218" s="1"/>
      <c r="LYV218" s="1"/>
      <c r="LYW218" s="1"/>
      <c r="LYX218" s="1"/>
      <c r="LYY218" s="1"/>
      <c r="LYZ218" s="1"/>
      <c r="LZA218" s="1"/>
      <c r="LZB218" s="1"/>
      <c r="LZC218" s="1"/>
      <c r="LZD218" s="1"/>
      <c r="LZE218" s="1"/>
      <c r="LZF218" s="1"/>
      <c r="LZG218" s="1"/>
      <c r="LZH218" s="1"/>
      <c r="LZI218" s="1"/>
      <c r="LZJ218" s="1"/>
      <c r="LZK218" s="1"/>
      <c r="LZL218" s="1"/>
      <c r="LZM218" s="1"/>
      <c r="LZN218" s="1"/>
      <c r="LZO218" s="1"/>
      <c r="LZP218" s="1"/>
      <c r="LZQ218" s="1"/>
      <c r="LZR218" s="1"/>
      <c r="LZS218" s="1"/>
      <c r="LZT218" s="1"/>
      <c r="LZU218" s="1"/>
      <c r="LZV218" s="1"/>
      <c r="LZW218" s="1"/>
      <c r="LZX218" s="1"/>
      <c r="LZY218" s="1"/>
      <c r="LZZ218" s="1"/>
      <c r="MAA218" s="1"/>
      <c r="MAB218" s="1"/>
      <c r="MAC218" s="1"/>
      <c r="MAD218" s="1"/>
      <c r="MAE218" s="1"/>
      <c r="MAF218" s="1"/>
      <c r="MAG218" s="1"/>
      <c r="MAH218" s="1"/>
      <c r="MAI218" s="1"/>
      <c r="MAJ218" s="1"/>
      <c r="MAK218" s="1"/>
      <c r="MAL218" s="1"/>
      <c r="MAM218" s="1"/>
      <c r="MAN218" s="1"/>
      <c r="MAO218" s="1"/>
      <c r="MAP218" s="1"/>
      <c r="MAQ218" s="1"/>
      <c r="MAR218" s="1"/>
      <c r="MAS218" s="1"/>
      <c r="MAT218" s="1"/>
      <c r="MAU218" s="1"/>
      <c r="MAV218" s="1"/>
      <c r="MAW218" s="1"/>
      <c r="MAX218" s="1"/>
      <c r="MAY218" s="1"/>
      <c r="MAZ218" s="1"/>
      <c r="MBA218" s="1"/>
      <c r="MBB218" s="1"/>
      <c r="MBC218" s="1"/>
      <c r="MBD218" s="1"/>
      <c r="MBE218" s="1"/>
      <c r="MBF218" s="1"/>
      <c r="MBG218" s="1"/>
      <c r="MBH218" s="1"/>
      <c r="MBI218" s="1"/>
      <c r="MBJ218" s="1"/>
      <c r="MBK218" s="1"/>
      <c r="MBL218" s="1"/>
      <c r="MBM218" s="1"/>
      <c r="MBN218" s="1"/>
      <c r="MBO218" s="1"/>
      <c r="MBP218" s="1"/>
      <c r="MBQ218" s="1"/>
      <c r="MBR218" s="1"/>
      <c r="MBS218" s="1"/>
      <c r="MBT218" s="1"/>
      <c r="MBU218" s="1"/>
      <c r="MBV218" s="1"/>
      <c r="MBW218" s="1"/>
      <c r="MBX218" s="1"/>
      <c r="MBY218" s="1"/>
      <c r="MBZ218" s="1"/>
      <c r="MCA218" s="1"/>
      <c r="MCB218" s="1"/>
      <c r="MCC218" s="1"/>
      <c r="MCD218" s="1"/>
      <c r="MCE218" s="1"/>
      <c r="MCF218" s="1"/>
      <c r="MCG218" s="1"/>
      <c r="MCH218" s="1"/>
      <c r="MCI218" s="1"/>
      <c r="MCJ218" s="1"/>
      <c r="MCK218" s="1"/>
      <c r="MCL218" s="1"/>
      <c r="MCM218" s="1"/>
      <c r="MCN218" s="1"/>
      <c r="MCO218" s="1"/>
      <c r="MCP218" s="1"/>
      <c r="MCQ218" s="1"/>
      <c r="MCR218" s="1"/>
      <c r="MCS218" s="1"/>
      <c r="MCT218" s="1"/>
      <c r="MCU218" s="1"/>
      <c r="MCV218" s="1"/>
      <c r="MCW218" s="1"/>
      <c r="MCX218" s="1"/>
      <c r="MCY218" s="1"/>
      <c r="MCZ218" s="1"/>
      <c r="MDA218" s="1"/>
      <c r="MDB218" s="1"/>
      <c r="MDC218" s="1"/>
      <c r="MDD218" s="1"/>
      <c r="MDE218" s="1"/>
      <c r="MDF218" s="1"/>
      <c r="MDG218" s="1"/>
      <c r="MDH218" s="1"/>
      <c r="MDI218" s="1"/>
      <c r="MDJ218" s="1"/>
      <c r="MDK218" s="1"/>
      <c r="MDL218" s="1"/>
      <c r="MDM218" s="1"/>
      <c r="MDN218" s="1"/>
      <c r="MDO218" s="1"/>
      <c r="MDP218" s="1"/>
      <c r="MDQ218" s="1"/>
      <c r="MDR218" s="1"/>
      <c r="MDS218" s="1"/>
      <c r="MDT218" s="1"/>
      <c r="MDU218" s="1"/>
      <c r="MDV218" s="1"/>
      <c r="MDW218" s="1"/>
      <c r="MDX218" s="1"/>
      <c r="MDY218" s="1"/>
      <c r="MDZ218" s="1"/>
      <c r="MEA218" s="1"/>
      <c r="MEB218" s="1"/>
      <c r="MEC218" s="1"/>
      <c r="MED218" s="1"/>
      <c r="MEE218" s="1"/>
      <c r="MEF218" s="1"/>
      <c r="MEG218" s="1"/>
      <c r="MEH218" s="1"/>
      <c r="MEI218" s="1"/>
      <c r="MEJ218" s="1"/>
      <c r="MEK218" s="1"/>
      <c r="MEL218" s="1"/>
      <c r="MEM218" s="1"/>
      <c r="MEN218" s="1"/>
      <c r="MEO218" s="1"/>
      <c r="MEP218" s="1"/>
      <c r="MEQ218" s="1"/>
      <c r="MER218" s="1"/>
      <c r="MES218" s="1"/>
      <c r="MET218" s="1"/>
      <c r="MEU218" s="1"/>
      <c r="MEV218" s="1"/>
      <c r="MEW218" s="1"/>
      <c r="MEX218" s="1"/>
      <c r="MEY218" s="1"/>
      <c r="MEZ218" s="1"/>
      <c r="MFA218" s="1"/>
      <c r="MFB218" s="1"/>
      <c r="MFC218" s="1"/>
      <c r="MFD218" s="1"/>
      <c r="MFE218" s="1"/>
      <c r="MFF218" s="1"/>
      <c r="MFG218" s="1"/>
      <c r="MFH218" s="1"/>
      <c r="MFI218" s="1"/>
      <c r="MFJ218" s="1"/>
      <c r="MFK218" s="1"/>
      <c r="MFL218" s="1"/>
      <c r="MFM218" s="1"/>
      <c r="MFN218" s="1"/>
      <c r="MFO218" s="1"/>
      <c r="MFP218" s="1"/>
      <c r="MFQ218" s="1"/>
      <c r="MFR218" s="1"/>
      <c r="MFS218" s="1"/>
      <c r="MFT218" s="1"/>
      <c r="MFU218" s="1"/>
      <c r="MFV218" s="1"/>
      <c r="MFW218" s="1"/>
      <c r="MFX218" s="1"/>
      <c r="MFY218" s="1"/>
      <c r="MFZ218" s="1"/>
      <c r="MGA218" s="1"/>
      <c r="MGB218" s="1"/>
      <c r="MGC218" s="1"/>
      <c r="MGD218" s="1"/>
      <c r="MGE218" s="1"/>
      <c r="MGF218" s="1"/>
      <c r="MGG218" s="1"/>
      <c r="MGH218" s="1"/>
      <c r="MGI218" s="1"/>
      <c r="MGJ218" s="1"/>
      <c r="MGK218" s="1"/>
      <c r="MGL218" s="1"/>
      <c r="MGM218" s="1"/>
      <c r="MGN218" s="1"/>
      <c r="MGO218" s="1"/>
      <c r="MGP218" s="1"/>
      <c r="MGQ218" s="1"/>
      <c r="MGR218" s="1"/>
      <c r="MGS218" s="1"/>
      <c r="MGT218" s="1"/>
      <c r="MGU218" s="1"/>
      <c r="MGV218" s="1"/>
      <c r="MGW218" s="1"/>
      <c r="MGX218" s="1"/>
      <c r="MGY218" s="1"/>
      <c r="MGZ218" s="1"/>
      <c r="MHA218" s="1"/>
      <c r="MHB218" s="1"/>
      <c r="MHC218" s="1"/>
      <c r="MHD218" s="1"/>
      <c r="MHE218" s="1"/>
      <c r="MHF218" s="1"/>
      <c r="MHG218" s="1"/>
      <c r="MHH218" s="1"/>
      <c r="MHI218" s="1"/>
      <c r="MHJ218" s="1"/>
      <c r="MHK218" s="1"/>
      <c r="MHL218" s="1"/>
      <c r="MHM218" s="1"/>
      <c r="MHN218" s="1"/>
      <c r="MHO218" s="1"/>
      <c r="MHP218" s="1"/>
      <c r="MHQ218" s="1"/>
      <c r="MHR218" s="1"/>
      <c r="MHS218" s="1"/>
      <c r="MHT218" s="1"/>
      <c r="MHU218" s="1"/>
      <c r="MHV218" s="1"/>
      <c r="MHW218" s="1"/>
      <c r="MHX218" s="1"/>
      <c r="MHY218" s="1"/>
      <c r="MHZ218" s="1"/>
      <c r="MIA218" s="1"/>
      <c r="MIB218" s="1"/>
      <c r="MIC218" s="1"/>
      <c r="MID218" s="1"/>
      <c r="MIE218" s="1"/>
      <c r="MIF218" s="1"/>
      <c r="MIG218" s="1"/>
      <c r="MIH218" s="1"/>
      <c r="MII218" s="1"/>
      <c r="MIJ218" s="1"/>
      <c r="MIK218" s="1"/>
      <c r="MIL218" s="1"/>
      <c r="MIM218" s="1"/>
      <c r="MIN218" s="1"/>
      <c r="MIO218" s="1"/>
      <c r="MIP218" s="1"/>
      <c r="MIQ218" s="1"/>
      <c r="MIR218" s="1"/>
      <c r="MIS218" s="1"/>
      <c r="MIT218" s="1"/>
      <c r="MIU218" s="1"/>
      <c r="MIV218" s="1"/>
      <c r="MIW218" s="1"/>
      <c r="MIX218" s="1"/>
      <c r="MIY218" s="1"/>
      <c r="MIZ218" s="1"/>
      <c r="MJA218" s="1"/>
      <c r="MJB218" s="1"/>
      <c r="MJC218" s="1"/>
      <c r="MJD218" s="1"/>
      <c r="MJE218" s="1"/>
      <c r="MJF218" s="1"/>
      <c r="MJG218" s="1"/>
      <c r="MJH218" s="1"/>
      <c r="MJI218" s="1"/>
      <c r="MJJ218" s="1"/>
      <c r="MJK218" s="1"/>
      <c r="MJL218" s="1"/>
      <c r="MJM218" s="1"/>
      <c r="MJN218" s="1"/>
      <c r="MJO218" s="1"/>
      <c r="MJP218" s="1"/>
      <c r="MJQ218" s="1"/>
      <c r="MJR218" s="1"/>
      <c r="MJS218" s="1"/>
      <c r="MJT218" s="1"/>
      <c r="MJU218" s="1"/>
      <c r="MJV218" s="1"/>
      <c r="MJW218" s="1"/>
      <c r="MJX218" s="1"/>
      <c r="MJY218" s="1"/>
      <c r="MJZ218" s="1"/>
      <c r="MKA218" s="1"/>
      <c r="MKB218" s="1"/>
      <c r="MKC218" s="1"/>
      <c r="MKD218" s="1"/>
      <c r="MKE218" s="1"/>
      <c r="MKF218" s="1"/>
      <c r="MKG218" s="1"/>
      <c r="MKH218" s="1"/>
      <c r="MKI218" s="1"/>
      <c r="MKJ218" s="1"/>
      <c r="MKK218" s="1"/>
      <c r="MKL218" s="1"/>
      <c r="MKM218" s="1"/>
      <c r="MKN218" s="1"/>
      <c r="MKO218" s="1"/>
      <c r="MKP218" s="1"/>
      <c r="MKQ218" s="1"/>
      <c r="MKR218" s="1"/>
      <c r="MKS218" s="1"/>
      <c r="MKT218" s="1"/>
      <c r="MKU218" s="1"/>
      <c r="MKV218" s="1"/>
      <c r="MKW218" s="1"/>
      <c r="MKX218" s="1"/>
      <c r="MKY218" s="1"/>
      <c r="MKZ218" s="1"/>
      <c r="MLA218" s="1"/>
      <c r="MLB218" s="1"/>
      <c r="MLC218" s="1"/>
      <c r="MLD218" s="1"/>
      <c r="MLE218" s="1"/>
      <c r="MLF218" s="1"/>
      <c r="MLG218" s="1"/>
      <c r="MLH218" s="1"/>
      <c r="MLI218" s="1"/>
      <c r="MLJ218" s="1"/>
      <c r="MLK218" s="1"/>
      <c r="MLL218" s="1"/>
      <c r="MLM218" s="1"/>
      <c r="MLN218" s="1"/>
      <c r="MLO218" s="1"/>
      <c r="MLP218" s="1"/>
      <c r="MLQ218" s="1"/>
      <c r="MLR218" s="1"/>
      <c r="MLS218" s="1"/>
      <c r="MLT218" s="1"/>
      <c r="MLU218" s="1"/>
      <c r="MLV218" s="1"/>
      <c r="MLW218" s="1"/>
      <c r="MLX218" s="1"/>
      <c r="MLY218" s="1"/>
      <c r="MLZ218" s="1"/>
      <c r="MMA218" s="1"/>
      <c r="MMB218" s="1"/>
      <c r="MMC218" s="1"/>
      <c r="MMD218" s="1"/>
      <c r="MME218" s="1"/>
      <c r="MMF218" s="1"/>
      <c r="MMG218" s="1"/>
      <c r="MMH218" s="1"/>
      <c r="MMI218" s="1"/>
      <c r="MMJ218" s="1"/>
      <c r="MMK218" s="1"/>
      <c r="MML218" s="1"/>
      <c r="MMM218" s="1"/>
      <c r="MMN218" s="1"/>
      <c r="MMO218" s="1"/>
      <c r="MMP218" s="1"/>
      <c r="MMQ218" s="1"/>
      <c r="MMR218" s="1"/>
      <c r="MMS218" s="1"/>
      <c r="MMT218" s="1"/>
      <c r="MMU218" s="1"/>
      <c r="MMV218" s="1"/>
      <c r="MMW218" s="1"/>
      <c r="MMX218" s="1"/>
      <c r="MMY218" s="1"/>
      <c r="MMZ218" s="1"/>
      <c r="MNA218" s="1"/>
      <c r="MNB218" s="1"/>
      <c r="MNC218" s="1"/>
      <c r="MND218" s="1"/>
      <c r="MNE218" s="1"/>
      <c r="MNF218" s="1"/>
      <c r="MNG218" s="1"/>
      <c r="MNH218" s="1"/>
      <c r="MNI218" s="1"/>
      <c r="MNJ218" s="1"/>
      <c r="MNK218" s="1"/>
      <c r="MNL218" s="1"/>
      <c r="MNM218" s="1"/>
      <c r="MNN218" s="1"/>
      <c r="MNO218" s="1"/>
      <c r="MNP218" s="1"/>
      <c r="MNQ218" s="1"/>
      <c r="MNR218" s="1"/>
      <c r="MNS218" s="1"/>
      <c r="MNT218" s="1"/>
      <c r="MNU218" s="1"/>
      <c r="MNV218" s="1"/>
      <c r="MNW218" s="1"/>
      <c r="MNX218" s="1"/>
      <c r="MNY218" s="1"/>
      <c r="MNZ218" s="1"/>
      <c r="MOA218" s="1"/>
      <c r="MOB218" s="1"/>
      <c r="MOC218" s="1"/>
      <c r="MOD218" s="1"/>
      <c r="MOE218" s="1"/>
      <c r="MOF218" s="1"/>
      <c r="MOG218" s="1"/>
      <c r="MOH218" s="1"/>
      <c r="MOI218" s="1"/>
      <c r="MOJ218" s="1"/>
      <c r="MOK218" s="1"/>
      <c r="MOL218" s="1"/>
      <c r="MOM218" s="1"/>
      <c r="MON218" s="1"/>
      <c r="MOO218" s="1"/>
      <c r="MOP218" s="1"/>
      <c r="MOQ218" s="1"/>
      <c r="MOR218" s="1"/>
      <c r="MOS218" s="1"/>
      <c r="MOT218" s="1"/>
      <c r="MOU218" s="1"/>
      <c r="MOV218" s="1"/>
      <c r="MOW218" s="1"/>
      <c r="MOX218" s="1"/>
      <c r="MOY218" s="1"/>
      <c r="MOZ218" s="1"/>
      <c r="MPA218" s="1"/>
      <c r="MPB218" s="1"/>
      <c r="MPC218" s="1"/>
      <c r="MPD218" s="1"/>
      <c r="MPE218" s="1"/>
      <c r="MPF218" s="1"/>
      <c r="MPG218" s="1"/>
      <c r="MPH218" s="1"/>
      <c r="MPI218" s="1"/>
      <c r="MPJ218" s="1"/>
      <c r="MPK218" s="1"/>
      <c r="MPL218" s="1"/>
      <c r="MPM218" s="1"/>
      <c r="MPN218" s="1"/>
      <c r="MPO218" s="1"/>
      <c r="MPP218" s="1"/>
      <c r="MPQ218" s="1"/>
      <c r="MPR218" s="1"/>
      <c r="MPS218" s="1"/>
      <c r="MPT218" s="1"/>
      <c r="MPU218" s="1"/>
      <c r="MPV218" s="1"/>
      <c r="MPW218" s="1"/>
      <c r="MPX218" s="1"/>
      <c r="MPY218" s="1"/>
      <c r="MPZ218" s="1"/>
      <c r="MQA218" s="1"/>
      <c r="MQB218" s="1"/>
      <c r="MQC218" s="1"/>
      <c r="MQD218" s="1"/>
      <c r="MQE218" s="1"/>
      <c r="MQF218" s="1"/>
      <c r="MQG218" s="1"/>
      <c r="MQH218" s="1"/>
      <c r="MQI218" s="1"/>
      <c r="MQJ218" s="1"/>
      <c r="MQK218" s="1"/>
      <c r="MQL218" s="1"/>
      <c r="MQM218" s="1"/>
      <c r="MQN218" s="1"/>
      <c r="MQO218" s="1"/>
      <c r="MQP218" s="1"/>
      <c r="MQQ218" s="1"/>
      <c r="MQR218" s="1"/>
      <c r="MQS218" s="1"/>
      <c r="MQT218" s="1"/>
      <c r="MQU218" s="1"/>
      <c r="MQV218" s="1"/>
      <c r="MQW218" s="1"/>
      <c r="MQX218" s="1"/>
      <c r="MQY218" s="1"/>
      <c r="MQZ218" s="1"/>
      <c r="MRA218" s="1"/>
      <c r="MRB218" s="1"/>
      <c r="MRC218" s="1"/>
      <c r="MRD218" s="1"/>
      <c r="MRE218" s="1"/>
      <c r="MRF218" s="1"/>
      <c r="MRG218" s="1"/>
      <c r="MRH218" s="1"/>
      <c r="MRI218" s="1"/>
      <c r="MRJ218" s="1"/>
      <c r="MRK218" s="1"/>
      <c r="MRL218" s="1"/>
      <c r="MRM218" s="1"/>
      <c r="MRN218" s="1"/>
      <c r="MRO218" s="1"/>
      <c r="MRP218" s="1"/>
      <c r="MRQ218" s="1"/>
      <c r="MRR218" s="1"/>
      <c r="MRS218" s="1"/>
      <c r="MRT218" s="1"/>
      <c r="MRU218" s="1"/>
      <c r="MRV218" s="1"/>
      <c r="MRW218" s="1"/>
      <c r="MRX218" s="1"/>
      <c r="MRY218" s="1"/>
      <c r="MRZ218" s="1"/>
      <c r="MSA218" s="1"/>
      <c r="MSB218" s="1"/>
      <c r="MSC218" s="1"/>
      <c r="MSD218" s="1"/>
      <c r="MSE218" s="1"/>
      <c r="MSF218" s="1"/>
      <c r="MSG218" s="1"/>
      <c r="MSH218" s="1"/>
      <c r="MSI218" s="1"/>
      <c r="MSJ218" s="1"/>
      <c r="MSK218" s="1"/>
      <c r="MSL218" s="1"/>
      <c r="MSM218" s="1"/>
      <c r="MSN218" s="1"/>
      <c r="MSO218" s="1"/>
      <c r="MSP218" s="1"/>
      <c r="MSQ218" s="1"/>
      <c r="MSR218" s="1"/>
      <c r="MSS218" s="1"/>
      <c r="MST218" s="1"/>
      <c r="MSU218" s="1"/>
      <c r="MSV218" s="1"/>
      <c r="MSW218" s="1"/>
      <c r="MSX218" s="1"/>
      <c r="MSY218" s="1"/>
      <c r="MSZ218" s="1"/>
      <c r="MTA218" s="1"/>
      <c r="MTB218" s="1"/>
      <c r="MTC218" s="1"/>
      <c r="MTD218" s="1"/>
      <c r="MTE218" s="1"/>
      <c r="MTF218" s="1"/>
      <c r="MTG218" s="1"/>
      <c r="MTH218" s="1"/>
      <c r="MTI218" s="1"/>
      <c r="MTJ218" s="1"/>
      <c r="MTK218" s="1"/>
      <c r="MTL218" s="1"/>
      <c r="MTM218" s="1"/>
      <c r="MTN218" s="1"/>
      <c r="MTO218" s="1"/>
      <c r="MTP218" s="1"/>
      <c r="MTQ218" s="1"/>
      <c r="MTR218" s="1"/>
      <c r="MTS218" s="1"/>
      <c r="MTT218" s="1"/>
      <c r="MTU218" s="1"/>
      <c r="MTV218" s="1"/>
      <c r="MTW218" s="1"/>
      <c r="MTX218" s="1"/>
      <c r="MTY218" s="1"/>
      <c r="MTZ218" s="1"/>
      <c r="MUA218" s="1"/>
      <c r="MUB218" s="1"/>
      <c r="MUC218" s="1"/>
      <c r="MUD218" s="1"/>
      <c r="MUE218" s="1"/>
      <c r="MUF218" s="1"/>
      <c r="MUG218" s="1"/>
      <c r="MUH218" s="1"/>
      <c r="MUI218" s="1"/>
      <c r="MUJ218" s="1"/>
      <c r="MUK218" s="1"/>
      <c r="MUL218" s="1"/>
      <c r="MUM218" s="1"/>
      <c r="MUN218" s="1"/>
      <c r="MUO218" s="1"/>
      <c r="MUP218" s="1"/>
      <c r="MUQ218" s="1"/>
      <c r="MUR218" s="1"/>
      <c r="MUS218" s="1"/>
      <c r="MUT218" s="1"/>
      <c r="MUU218" s="1"/>
      <c r="MUV218" s="1"/>
      <c r="MUW218" s="1"/>
      <c r="MUX218" s="1"/>
      <c r="MUY218" s="1"/>
      <c r="MUZ218" s="1"/>
      <c r="MVA218" s="1"/>
      <c r="MVB218" s="1"/>
      <c r="MVC218" s="1"/>
      <c r="MVD218" s="1"/>
      <c r="MVE218" s="1"/>
      <c r="MVF218" s="1"/>
      <c r="MVG218" s="1"/>
      <c r="MVH218" s="1"/>
      <c r="MVI218" s="1"/>
      <c r="MVJ218" s="1"/>
      <c r="MVK218" s="1"/>
      <c r="MVL218" s="1"/>
      <c r="MVM218" s="1"/>
      <c r="MVN218" s="1"/>
      <c r="MVO218" s="1"/>
      <c r="MVP218" s="1"/>
      <c r="MVQ218" s="1"/>
      <c r="MVR218" s="1"/>
      <c r="MVS218" s="1"/>
      <c r="MVT218" s="1"/>
      <c r="MVU218" s="1"/>
      <c r="MVV218" s="1"/>
      <c r="MVW218" s="1"/>
      <c r="MVX218" s="1"/>
      <c r="MVY218" s="1"/>
      <c r="MVZ218" s="1"/>
      <c r="MWA218" s="1"/>
      <c r="MWB218" s="1"/>
      <c r="MWC218" s="1"/>
      <c r="MWD218" s="1"/>
      <c r="MWE218" s="1"/>
      <c r="MWF218" s="1"/>
      <c r="MWG218" s="1"/>
      <c r="MWH218" s="1"/>
      <c r="MWI218" s="1"/>
      <c r="MWJ218" s="1"/>
      <c r="MWK218" s="1"/>
      <c r="MWL218" s="1"/>
      <c r="MWM218" s="1"/>
      <c r="MWN218" s="1"/>
      <c r="MWO218" s="1"/>
      <c r="MWP218" s="1"/>
      <c r="MWQ218" s="1"/>
      <c r="MWR218" s="1"/>
      <c r="MWS218" s="1"/>
      <c r="MWT218" s="1"/>
      <c r="MWU218" s="1"/>
      <c r="MWV218" s="1"/>
      <c r="MWW218" s="1"/>
      <c r="MWX218" s="1"/>
      <c r="MWY218" s="1"/>
      <c r="MWZ218" s="1"/>
      <c r="MXA218" s="1"/>
      <c r="MXB218" s="1"/>
      <c r="MXC218" s="1"/>
      <c r="MXD218" s="1"/>
      <c r="MXE218" s="1"/>
      <c r="MXF218" s="1"/>
      <c r="MXG218" s="1"/>
      <c r="MXH218" s="1"/>
      <c r="MXI218" s="1"/>
      <c r="MXJ218" s="1"/>
      <c r="MXK218" s="1"/>
      <c r="MXL218" s="1"/>
      <c r="MXM218" s="1"/>
      <c r="MXN218" s="1"/>
      <c r="MXO218" s="1"/>
      <c r="MXP218" s="1"/>
      <c r="MXQ218" s="1"/>
      <c r="MXR218" s="1"/>
      <c r="MXS218" s="1"/>
      <c r="MXT218" s="1"/>
      <c r="MXU218" s="1"/>
      <c r="MXV218" s="1"/>
      <c r="MXW218" s="1"/>
      <c r="MXX218" s="1"/>
      <c r="MXY218" s="1"/>
      <c r="MXZ218" s="1"/>
      <c r="MYA218" s="1"/>
      <c r="MYB218" s="1"/>
      <c r="MYC218" s="1"/>
      <c r="MYD218" s="1"/>
      <c r="MYE218" s="1"/>
      <c r="MYF218" s="1"/>
      <c r="MYG218" s="1"/>
      <c r="MYH218" s="1"/>
      <c r="MYI218" s="1"/>
      <c r="MYJ218" s="1"/>
      <c r="MYK218" s="1"/>
      <c r="MYL218" s="1"/>
      <c r="MYM218" s="1"/>
      <c r="MYN218" s="1"/>
      <c r="MYO218" s="1"/>
      <c r="MYP218" s="1"/>
      <c r="MYQ218" s="1"/>
      <c r="MYR218" s="1"/>
      <c r="MYS218" s="1"/>
      <c r="MYT218" s="1"/>
      <c r="MYU218" s="1"/>
      <c r="MYV218" s="1"/>
      <c r="MYW218" s="1"/>
      <c r="MYX218" s="1"/>
      <c r="MYY218" s="1"/>
      <c r="MYZ218" s="1"/>
      <c r="MZA218" s="1"/>
      <c r="MZB218" s="1"/>
      <c r="MZC218" s="1"/>
      <c r="MZD218" s="1"/>
      <c r="MZE218" s="1"/>
      <c r="MZF218" s="1"/>
      <c r="MZG218" s="1"/>
      <c r="MZH218" s="1"/>
      <c r="MZI218" s="1"/>
      <c r="MZJ218" s="1"/>
      <c r="MZK218" s="1"/>
      <c r="MZL218" s="1"/>
      <c r="MZM218" s="1"/>
      <c r="MZN218" s="1"/>
      <c r="MZO218" s="1"/>
      <c r="MZP218" s="1"/>
      <c r="MZQ218" s="1"/>
      <c r="MZR218" s="1"/>
      <c r="MZS218" s="1"/>
      <c r="MZT218" s="1"/>
      <c r="MZU218" s="1"/>
      <c r="MZV218" s="1"/>
      <c r="MZW218" s="1"/>
      <c r="MZX218" s="1"/>
      <c r="MZY218" s="1"/>
      <c r="MZZ218" s="1"/>
      <c r="NAA218" s="1"/>
      <c r="NAB218" s="1"/>
      <c r="NAC218" s="1"/>
      <c r="NAD218" s="1"/>
      <c r="NAE218" s="1"/>
      <c r="NAF218" s="1"/>
      <c r="NAG218" s="1"/>
      <c r="NAH218" s="1"/>
      <c r="NAI218" s="1"/>
      <c r="NAJ218" s="1"/>
      <c r="NAK218" s="1"/>
      <c r="NAL218" s="1"/>
      <c r="NAM218" s="1"/>
      <c r="NAN218" s="1"/>
      <c r="NAO218" s="1"/>
      <c r="NAP218" s="1"/>
      <c r="NAQ218" s="1"/>
      <c r="NAR218" s="1"/>
      <c r="NAS218" s="1"/>
      <c r="NAT218" s="1"/>
      <c r="NAU218" s="1"/>
      <c r="NAV218" s="1"/>
      <c r="NAW218" s="1"/>
      <c r="NAX218" s="1"/>
      <c r="NAY218" s="1"/>
      <c r="NAZ218" s="1"/>
      <c r="NBA218" s="1"/>
      <c r="NBB218" s="1"/>
      <c r="NBC218" s="1"/>
      <c r="NBD218" s="1"/>
      <c r="NBE218" s="1"/>
      <c r="NBF218" s="1"/>
      <c r="NBG218" s="1"/>
      <c r="NBH218" s="1"/>
      <c r="NBI218" s="1"/>
      <c r="NBJ218" s="1"/>
      <c r="NBK218" s="1"/>
      <c r="NBL218" s="1"/>
      <c r="NBM218" s="1"/>
      <c r="NBN218" s="1"/>
      <c r="NBO218" s="1"/>
      <c r="NBP218" s="1"/>
      <c r="NBQ218" s="1"/>
      <c r="NBR218" s="1"/>
      <c r="NBS218" s="1"/>
      <c r="NBT218" s="1"/>
      <c r="NBU218" s="1"/>
      <c r="NBV218" s="1"/>
      <c r="NBW218" s="1"/>
      <c r="NBX218" s="1"/>
      <c r="NBY218" s="1"/>
      <c r="NBZ218" s="1"/>
      <c r="NCA218" s="1"/>
      <c r="NCB218" s="1"/>
      <c r="NCC218" s="1"/>
      <c r="NCD218" s="1"/>
      <c r="NCE218" s="1"/>
      <c r="NCF218" s="1"/>
      <c r="NCG218" s="1"/>
      <c r="NCH218" s="1"/>
      <c r="NCI218" s="1"/>
      <c r="NCJ218" s="1"/>
      <c r="NCK218" s="1"/>
      <c r="NCL218" s="1"/>
      <c r="NCM218" s="1"/>
      <c r="NCN218" s="1"/>
      <c r="NCO218" s="1"/>
      <c r="NCP218" s="1"/>
      <c r="NCQ218" s="1"/>
      <c r="NCR218" s="1"/>
      <c r="NCS218" s="1"/>
      <c r="NCT218" s="1"/>
      <c r="NCU218" s="1"/>
      <c r="NCV218" s="1"/>
      <c r="NCW218" s="1"/>
      <c r="NCX218" s="1"/>
      <c r="NCY218" s="1"/>
      <c r="NCZ218" s="1"/>
      <c r="NDA218" s="1"/>
      <c r="NDB218" s="1"/>
      <c r="NDC218" s="1"/>
      <c r="NDD218" s="1"/>
      <c r="NDE218" s="1"/>
      <c r="NDF218" s="1"/>
      <c r="NDG218" s="1"/>
      <c r="NDH218" s="1"/>
      <c r="NDI218" s="1"/>
      <c r="NDJ218" s="1"/>
      <c r="NDK218" s="1"/>
      <c r="NDL218" s="1"/>
      <c r="NDM218" s="1"/>
      <c r="NDN218" s="1"/>
      <c r="NDO218" s="1"/>
      <c r="NDP218" s="1"/>
      <c r="NDQ218" s="1"/>
      <c r="NDR218" s="1"/>
      <c r="NDS218" s="1"/>
      <c r="NDT218" s="1"/>
      <c r="NDU218" s="1"/>
      <c r="NDV218" s="1"/>
      <c r="NDW218" s="1"/>
      <c r="NDX218" s="1"/>
      <c r="NDY218" s="1"/>
      <c r="NDZ218" s="1"/>
      <c r="NEA218" s="1"/>
      <c r="NEB218" s="1"/>
      <c r="NEC218" s="1"/>
      <c r="NED218" s="1"/>
      <c r="NEE218" s="1"/>
      <c r="NEF218" s="1"/>
      <c r="NEG218" s="1"/>
      <c r="NEH218" s="1"/>
      <c r="NEI218" s="1"/>
      <c r="NEJ218" s="1"/>
      <c r="NEK218" s="1"/>
      <c r="NEL218" s="1"/>
      <c r="NEM218" s="1"/>
      <c r="NEN218" s="1"/>
      <c r="NEO218" s="1"/>
      <c r="NEP218" s="1"/>
      <c r="NEQ218" s="1"/>
      <c r="NER218" s="1"/>
      <c r="NES218" s="1"/>
      <c r="NET218" s="1"/>
      <c r="NEU218" s="1"/>
      <c r="NEV218" s="1"/>
      <c r="NEW218" s="1"/>
      <c r="NEX218" s="1"/>
      <c r="NEY218" s="1"/>
      <c r="NEZ218" s="1"/>
      <c r="NFA218" s="1"/>
      <c r="NFB218" s="1"/>
      <c r="NFC218" s="1"/>
      <c r="NFD218" s="1"/>
      <c r="NFE218" s="1"/>
      <c r="NFF218" s="1"/>
      <c r="NFG218" s="1"/>
      <c r="NFH218" s="1"/>
      <c r="NFI218" s="1"/>
      <c r="NFJ218" s="1"/>
      <c r="NFK218" s="1"/>
      <c r="NFL218" s="1"/>
      <c r="NFM218" s="1"/>
      <c r="NFN218" s="1"/>
      <c r="NFO218" s="1"/>
      <c r="NFP218" s="1"/>
      <c r="NFQ218" s="1"/>
      <c r="NFR218" s="1"/>
      <c r="NFS218" s="1"/>
      <c r="NFT218" s="1"/>
      <c r="NFU218" s="1"/>
      <c r="NFV218" s="1"/>
      <c r="NFW218" s="1"/>
      <c r="NFX218" s="1"/>
      <c r="NFY218" s="1"/>
      <c r="NFZ218" s="1"/>
      <c r="NGA218" s="1"/>
      <c r="NGB218" s="1"/>
      <c r="NGC218" s="1"/>
      <c r="NGD218" s="1"/>
      <c r="NGE218" s="1"/>
      <c r="NGF218" s="1"/>
      <c r="NGG218" s="1"/>
      <c r="NGH218" s="1"/>
      <c r="NGI218" s="1"/>
      <c r="NGJ218" s="1"/>
      <c r="NGK218" s="1"/>
      <c r="NGL218" s="1"/>
      <c r="NGM218" s="1"/>
      <c r="NGN218" s="1"/>
      <c r="NGO218" s="1"/>
      <c r="NGP218" s="1"/>
      <c r="NGQ218" s="1"/>
      <c r="NGR218" s="1"/>
      <c r="NGS218" s="1"/>
      <c r="NGT218" s="1"/>
      <c r="NGU218" s="1"/>
      <c r="NGV218" s="1"/>
      <c r="NGW218" s="1"/>
      <c r="NGX218" s="1"/>
      <c r="NGY218" s="1"/>
      <c r="NGZ218" s="1"/>
      <c r="NHA218" s="1"/>
      <c r="NHB218" s="1"/>
      <c r="NHC218" s="1"/>
      <c r="NHD218" s="1"/>
      <c r="NHE218" s="1"/>
      <c r="NHF218" s="1"/>
      <c r="NHG218" s="1"/>
      <c r="NHH218" s="1"/>
      <c r="NHI218" s="1"/>
      <c r="NHJ218" s="1"/>
      <c r="NHK218" s="1"/>
      <c r="NHL218" s="1"/>
      <c r="NHM218" s="1"/>
      <c r="NHN218" s="1"/>
      <c r="NHO218" s="1"/>
      <c r="NHP218" s="1"/>
      <c r="NHQ218" s="1"/>
      <c r="NHR218" s="1"/>
      <c r="NHS218" s="1"/>
      <c r="NHT218" s="1"/>
      <c r="NHU218" s="1"/>
      <c r="NHV218" s="1"/>
      <c r="NHW218" s="1"/>
      <c r="NHX218" s="1"/>
      <c r="NHY218" s="1"/>
      <c r="NHZ218" s="1"/>
      <c r="NIA218" s="1"/>
      <c r="NIB218" s="1"/>
      <c r="NIC218" s="1"/>
      <c r="NID218" s="1"/>
      <c r="NIE218" s="1"/>
      <c r="NIF218" s="1"/>
      <c r="NIG218" s="1"/>
      <c r="NIH218" s="1"/>
      <c r="NII218" s="1"/>
      <c r="NIJ218" s="1"/>
      <c r="NIK218" s="1"/>
      <c r="NIL218" s="1"/>
      <c r="NIM218" s="1"/>
      <c r="NIN218" s="1"/>
      <c r="NIO218" s="1"/>
      <c r="NIP218" s="1"/>
      <c r="NIQ218" s="1"/>
      <c r="NIR218" s="1"/>
      <c r="NIS218" s="1"/>
      <c r="NIT218" s="1"/>
      <c r="NIU218" s="1"/>
      <c r="NIV218" s="1"/>
      <c r="NIW218" s="1"/>
      <c r="NIX218" s="1"/>
      <c r="NIY218" s="1"/>
      <c r="NIZ218" s="1"/>
      <c r="NJA218" s="1"/>
      <c r="NJB218" s="1"/>
      <c r="NJC218" s="1"/>
      <c r="NJD218" s="1"/>
      <c r="NJE218" s="1"/>
      <c r="NJF218" s="1"/>
      <c r="NJG218" s="1"/>
      <c r="NJH218" s="1"/>
      <c r="NJI218" s="1"/>
      <c r="NJJ218" s="1"/>
      <c r="NJK218" s="1"/>
      <c r="NJL218" s="1"/>
      <c r="NJM218" s="1"/>
      <c r="NJN218" s="1"/>
      <c r="NJO218" s="1"/>
      <c r="NJP218" s="1"/>
      <c r="NJQ218" s="1"/>
      <c r="NJR218" s="1"/>
      <c r="NJS218" s="1"/>
      <c r="NJT218" s="1"/>
      <c r="NJU218" s="1"/>
      <c r="NJV218" s="1"/>
      <c r="NJW218" s="1"/>
      <c r="NJX218" s="1"/>
      <c r="NJY218" s="1"/>
      <c r="NJZ218" s="1"/>
      <c r="NKA218" s="1"/>
      <c r="NKB218" s="1"/>
      <c r="NKC218" s="1"/>
      <c r="NKD218" s="1"/>
      <c r="NKE218" s="1"/>
      <c r="NKF218" s="1"/>
      <c r="NKG218" s="1"/>
      <c r="NKH218" s="1"/>
      <c r="NKI218" s="1"/>
      <c r="NKJ218" s="1"/>
      <c r="NKK218" s="1"/>
      <c r="NKL218" s="1"/>
      <c r="NKM218" s="1"/>
      <c r="NKN218" s="1"/>
      <c r="NKO218" s="1"/>
      <c r="NKP218" s="1"/>
      <c r="NKQ218" s="1"/>
      <c r="NKR218" s="1"/>
      <c r="NKS218" s="1"/>
      <c r="NKT218" s="1"/>
      <c r="NKU218" s="1"/>
      <c r="NKV218" s="1"/>
      <c r="NKW218" s="1"/>
      <c r="NKX218" s="1"/>
      <c r="NKY218" s="1"/>
      <c r="NKZ218" s="1"/>
      <c r="NLA218" s="1"/>
      <c r="NLB218" s="1"/>
      <c r="NLC218" s="1"/>
      <c r="NLD218" s="1"/>
      <c r="NLE218" s="1"/>
      <c r="NLF218" s="1"/>
      <c r="NLG218" s="1"/>
      <c r="NLH218" s="1"/>
      <c r="NLI218" s="1"/>
      <c r="NLJ218" s="1"/>
      <c r="NLK218" s="1"/>
      <c r="NLL218" s="1"/>
      <c r="NLM218" s="1"/>
      <c r="NLN218" s="1"/>
      <c r="NLO218" s="1"/>
      <c r="NLP218" s="1"/>
      <c r="NLQ218" s="1"/>
      <c r="NLR218" s="1"/>
      <c r="NLS218" s="1"/>
      <c r="NLT218" s="1"/>
      <c r="NLU218" s="1"/>
      <c r="NLV218" s="1"/>
      <c r="NLW218" s="1"/>
      <c r="NLX218" s="1"/>
      <c r="NLY218" s="1"/>
      <c r="NLZ218" s="1"/>
      <c r="NMA218" s="1"/>
      <c r="NMB218" s="1"/>
      <c r="NMC218" s="1"/>
      <c r="NMD218" s="1"/>
      <c r="NME218" s="1"/>
      <c r="NMF218" s="1"/>
      <c r="NMG218" s="1"/>
      <c r="NMH218" s="1"/>
      <c r="NMI218" s="1"/>
      <c r="NMJ218" s="1"/>
      <c r="NMK218" s="1"/>
      <c r="NML218" s="1"/>
      <c r="NMM218" s="1"/>
      <c r="NMN218" s="1"/>
      <c r="NMO218" s="1"/>
      <c r="NMP218" s="1"/>
      <c r="NMQ218" s="1"/>
      <c r="NMR218" s="1"/>
      <c r="NMS218" s="1"/>
      <c r="NMT218" s="1"/>
      <c r="NMU218" s="1"/>
      <c r="NMV218" s="1"/>
      <c r="NMW218" s="1"/>
      <c r="NMX218" s="1"/>
      <c r="NMY218" s="1"/>
      <c r="NMZ218" s="1"/>
      <c r="NNA218" s="1"/>
      <c r="NNB218" s="1"/>
      <c r="NNC218" s="1"/>
      <c r="NND218" s="1"/>
      <c r="NNE218" s="1"/>
      <c r="NNF218" s="1"/>
      <c r="NNG218" s="1"/>
      <c r="NNH218" s="1"/>
      <c r="NNI218" s="1"/>
      <c r="NNJ218" s="1"/>
      <c r="NNK218" s="1"/>
      <c r="NNL218" s="1"/>
      <c r="NNM218" s="1"/>
      <c r="NNN218" s="1"/>
      <c r="NNO218" s="1"/>
      <c r="NNP218" s="1"/>
      <c r="NNQ218" s="1"/>
      <c r="NNR218" s="1"/>
      <c r="NNS218" s="1"/>
      <c r="NNT218" s="1"/>
      <c r="NNU218" s="1"/>
      <c r="NNV218" s="1"/>
      <c r="NNW218" s="1"/>
      <c r="NNX218" s="1"/>
      <c r="NNY218" s="1"/>
      <c r="NNZ218" s="1"/>
      <c r="NOA218" s="1"/>
      <c r="NOB218" s="1"/>
      <c r="NOC218" s="1"/>
      <c r="NOD218" s="1"/>
      <c r="NOE218" s="1"/>
      <c r="NOF218" s="1"/>
      <c r="NOG218" s="1"/>
      <c r="NOH218" s="1"/>
      <c r="NOI218" s="1"/>
      <c r="NOJ218" s="1"/>
      <c r="NOK218" s="1"/>
      <c r="NOL218" s="1"/>
      <c r="NOM218" s="1"/>
      <c r="NON218" s="1"/>
      <c r="NOO218" s="1"/>
      <c r="NOP218" s="1"/>
      <c r="NOQ218" s="1"/>
      <c r="NOR218" s="1"/>
      <c r="NOS218" s="1"/>
      <c r="NOT218" s="1"/>
      <c r="NOU218" s="1"/>
      <c r="NOV218" s="1"/>
      <c r="NOW218" s="1"/>
      <c r="NOX218" s="1"/>
      <c r="NOY218" s="1"/>
      <c r="NOZ218" s="1"/>
      <c r="NPA218" s="1"/>
      <c r="NPB218" s="1"/>
      <c r="NPC218" s="1"/>
      <c r="NPD218" s="1"/>
      <c r="NPE218" s="1"/>
      <c r="NPF218" s="1"/>
      <c r="NPG218" s="1"/>
      <c r="NPH218" s="1"/>
      <c r="NPI218" s="1"/>
      <c r="NPJ218" s="1"/>
      <c r="NPK218" s="1"/>
      <c r="NPL218" s="1"/>
      <c r="NPM218" s="1"/>
      <c r="NPN218" s="1"/>
      <c r="NPO218" s="1"/>
      <c r="NPP218" s="1"/>
      <c r="NPQ218" s="1"/>
      <c r="NPR218" s="1"/>
      <c r="NPS218" s="1"/>
      <c r="NPT218" s="1"/>
      <c r="NPU218" s="1"/>
      <c r="NPV218" s="1"/>
      <c r="NPW218" s="1"/>
      <c r="NPX218" s="1"/>
      <c r="NPY218" s="1"/>
      <c r="NPZ218" s="1"/>
      <c r="NQA218" s="1"/>
      <c r="NQB218" s="1"/>
      <c r="NQC218" s="1"/>
      <c r="NQD218" s="1"/>
      <c r="NQE218" s="1"/>
      <c r="NQF218" s="1"/>
      <c r="NQG218" s="1"/>
      <c r="NQH218" s="1"/>
      <c r="NQI218" s="1"/>
      <c r="NQJ218" s="1"/>
      <c r="NQK218" s="1"/>
      <c r="NQL218" s="1"/>
      <c r="NQM218" s="1"/>
      <c r="NQN218" s="1"/>
      <c r="NQO218" s="1"/>
      <c r="NQP218" s="1"/>
      <c r="NQQ218" s="1"/>
      <c r="NQR218" s="1"/>
      <c r="NQS218" s="1"/>
      <c r="NQT218" s="1"/>
      <c r="NQU218" s="1"/>
      <c r="NQV218" s="1"/>
      <c r="NQW218" s="1"/>
      <c r="NQX218" s="1"/>
      <c r="NQY218" s="1"/>
      <c r="NQZ218" s="1"/>
      <c r="NRA218" s="1"/>
      <c r="NRB218" s="1"/>
      <c r="NRC218" s="1"/>
      <c r="NRD218" s="1"/>
      <c r="NRE218" s="1"/>
      <c r="NRF218" s="1"/>
      <c r="NRG218" s="1"/>
      <c r="NRH218" s="1"/>
      <c r="NRI218" s="1"/>
      <c r="NRJ218" s="1"/>
      <c r="NRK218" s="1"/>
      <c r="NRL218" s="1"/>
      <c r="NRM218" s="1"/>
      <c r="NRN218" s="1"/>
      <c r="NRO218" s="1"/>
      <c r="NRP218" s="1"/>
      <c r="NRQ218" s="1"/>
      <c r="NRR218" s="1"/>
      <c r="NRS218" s="1"/>
      <c r="NRT218" s="1"/>
      <c r="NRU218" s="1"/>
      <c r="NRV218" s="1"/>
      <c r="NRW218" s="1"/>
      <c r="NRX218" s="1"/>
      <c r="NRY218" s="1"/>
      <c r="NRZ218" s="1"/>
      <c r="NSA218" s="1"/>
      <c r="NSB218" s="1"/>
      <c r="NSC218" s="1"/>
      <c r="NSD218" s="1"/>
      <c r="NSE218" s="1"/>
      <c r="NSF218" s="1"/>
      <c r="NSG218" s="1"/>
      <c r="NSH218" s="1"/>
      <c r="NSI218" s="1"/>
      <c r="NSJ218" s="1"/>
      <c r="NSK218" s="1"/>
      <c r="NSL218" s="1"/>
      <c r="NSM218" s="1"/>
      <c r="NSN218" s="1"/>
      <c r="NSO218" s="1"/>
      <c r="NSP218" s="1"/>
      <c r="NSQ218" s="1"/>
      <c r="NSR218" s="1"/>
      <c r="NSS218" s="1"/>
      <c r="NST218" s="1"/>
      <c r="NSU218" s="1"/>
      <c r="NSV218" s="1"/>
      <c r="NSW218" s="1"/>
      <c r="NSX218" s="1"/>
      <c r="NSY218" s="1"/>
      <c r="NSZ218" s="1"/>
      <c r="NTA218" s="1"/>
      <c r="NTB218" s="1"/>
      <c r="NTC218" s="1"/>
      <c r="NTD218" s="1"/>
      <c r="NTE218" s="1"/>
      <c r="NTF218" s="1"/>
      <c r="NTG218" s="1"/>
      <c r="NTH218" s="1"/>
      <c r="NTI218" s="1"/>
      <c r="NTJ218" s="1"/>
      <c r="NTK218" s="1"/>
      <c r="NTL218" s="1"/>
      <c r="NTM218" s="1"/>
      <c r="NTN218" s="1"/>
      <c r="NTO218" s="1"/>
      <c r="NTP218" s="1"/>
      <c r="NTQ218" s="1"/>
      <c r="NTR218" s="1"/>
      <c r="NTS218" s="1"/>
      <c r="NTT218" s="1"/>
      <c r="NTU218" s="1"/>
      <c r="NTV218" s="1"/>
      <c r="NTW218" s="1"/>
      <c r="NTX218" s="1"/>
      <c r="NTY218" s="1"/>
      <c r="NTZ218" s="1"/>
      <c r="NUA218" s="1"/>
      <c r="NUB218" s="1"/>
      <c r="NUC218" s="1"/>
      <c r="NUD218" s="1"/>
      <c r="NUE218" s="1"/>
      <c r="NUF218" s="1"/>
      <c r="NUG218" s="1"/>
      <c r="NUH218" s="1"/>
      <c r="NUI218" s="1"/>
      <c r="NUJ218" s="1"/>
      <c r="NUK218" s="1"/>
      <c r="NUL218" s="1"/>
      <c r="NUM218" s="1"/>
      <c r="NUN218" s="1"/>
      <c r="NUO218" s="1"/>
      <c r="NUP218" s="1"/>
      <c r="NUQ218" s="1"/>
      <c r="NUR218" s="1"/>
      <c r="NUS218" s="1"/>
      <c r="NUT218" s="1"/>
      <c r="NUU218" s="1"/>
      <c r="NUV218" s="1"/>
      <c r="NUW218" s="1"/>
      <c r="NUX218" s="1"/>
      <c r="NUY218" s="1"/>
      <c r="NUZ218" s="1"/>
      <c r="NVA218" s="1"/>
      <c r="NVB218" s="1"/>
      <c r="NVC218" s="1"/>
      <c r="NVD218" s="1"/>
      <c r="NVE218" s="1"/>
      <c r="NVF218" s="1"/>
      <c r="NVG218" s="1"/>
      <c r="NVH218" s="1"/>
      <c r="NVI218" s="1"/>
      <c r="NVJ218" s="1"/>
      <c r="NVK218" s="1"/>
      <c r="NVL218" s="1"/>
      <c r="NVM218" s="1"/>
      <c r="NVN218" s="1"/>
      <c r="NVO218" s="1"/>
      <c r="NVP218" s="1"/>
      <c r="NVQ218" s="1"/>
      <c r="NVR218" s="1"/>
      <c r="NVS218" s="1"/>
      <c r="NVT218" s="1"/>
      <c r="NVU218" s="1"/>
      <c r="NVV218" s="1"/>
      <c r="NVW218" s="1"/>
      <c r="NVX218" s="1"/>
      <c r="NVY218" s="1"/>
      <c r="NVZ218" s="1"/>
      <c r="NWA218" s="1"/>
      <c r="NWB218" s="1"/>
      <c r="NWC218" s="1"/>
      <c r="NWD218" s="1"/>
      <c r="NWE218" s="1"/>
      <c r="NWF218" s="1"/>
      <c r="NWG218" s="1"/>
      <c r="NWH218" s="1"/>
      <c r="NWI218" s="1"/>
      <c r="NWJ218" s="1"/>
      <c r="NWK218" s="1"/>
      <c r="NWL218" s="1"/>
      <c r="NWM218" s="1"/>
      <c r="NWN218" s="1"/>
      <c r="NWO218" s="1"/>
      <c r="NWP218" s="1"/>
      <c r="NWQ218" s="1"/>
      <c r="NWR218" s="1"/>
      <c r="NWS218" s="1"/>
      <c r="NWT218" s="1"/>
      <c r="NWU218" s="1"/>
      <c r="NWV218" s="1"/>
      <c r="NWW218" s="1"/>
      <c r="NWX218" s="1"/>
      <c r="NWY218" s="1"/>
      <c r="NWZ218" s="1"/>
      <c r="NXA218" s="1"/>
      <c r="NXB218" s="1"/>
      <c r="NXC218" s="1"/>
      <c r="NXD218" s="1"/>
      <c r="NXE218" s="1"/>
      <c r="NXF218" s="1"/>
      <c r="NXG218" s="1"/>
      <c r="NXH218" s="1"/>
      <c r="NXI218" s="1"/>
      <c r="NXJ218" s="1"/>
      <c r="NXK218" s="1"/>
      <c r="NXL218" s="1"/>
      <c r="NXM218" s="1"/>
      <c r="NXN218" s="1"/>
      <c r="NXO218" s="1"/>
      <c r="NXP218" s="1"/>
      <c r="NXQ218" s="1"/>
      <c r="NXR218" s="1"/>
      <c r="NXS218" s="1"/>
      <c r="NXT218" s="1"/>
      <c r="NXU218" s="1"/>
      <c r="NXV218" s="1"/>
      <c r="NXW218" s="1"/>
      <c r="NXX218" s="1"/>
      <c r="NXY218" s="1"/>
      <c r="NXZ218" s="1"/>
      <c r="NYA218" s="1"/>
      <c r="NYB218" s="1"/>
      <c r="NYC218" s="1"/>
      <c r="NYD218" s="1"/>
      <c r="NYE218" s="1"/>
      <c r="NYF218" s="1"/>
      <c r="NYG218" s="1"/>
      <c r="NYH218" s="1"/>
      <c r="NYI218" s="1"/>
      <c r="NYJ218" s="1"/>
      <c r="NYK218" s="1"/>
      <c r="NYL218" s="1"/>
      <c r="NYM218" s="1"/>
      <c r="NYN218" s="1"/>
      <c r="NYO218" s="1"/>
      <c r="NYP218" s="1"/>
      <c r="NYQ218" s="1"/>
      <c r="NYR218" s="1"/>
      <c r="NYS218" s="1"/>
      <c r="NYT218" s="1"/>
      <c r="NYU218" s="1"/>
      <c r="NYV218" s="1"/>
      <c r="NYW218" s="1"/>
      <c r="NYX218" s="1"/>
      <c r="NYY218" s="1"/>
      <c r="NYZ218" s="1"/>
      <c r="NZA218" s="1"/>
      <c r="NZB218" s="1"/>
      <c r="NZC218" s="1"/>
      <c r="NZD218" s="1"/>
      <c r="NZE218" s="1"/>
      <c r="NZF218" s="1"/>
      <c r="NZG218" s="1"/>
      <c r="NZH218" s="1"/>
      <c r="NZI218" s="1"/>
      <c r="NZJ218" s="1"/>
      <c r="NZK218" s="1"/>
      <c r="NZL218" s="1"/>
      <c r="NZM218" s="1"/>
      <c r="NZN218" s="1"/>
      <c r="NZO218" s="1"/>
      <c r="NZP218" s="1"/>
      <c r="NZQ218" s="1"/>
      <c r="NZR218" s="1"/>
      <c r="NZS218" s="1"/>
      <c r="NZT218" s="1"/>
      <c r="NZU218" s="1"/>
      <c r="NZV218" s="1"/>
      <c r="NZW218" s="1"/>
      <c r="NZX218" s="1"/>
      <c r="NZY218" s="1"/>
      <c r="NZZ218" s="1"/>
      <c r="OAA218" s="1"/>
      <c r="OAB218" s="1"/>
      <c r="OAC218" s="1"/>
      <c r="OAD218" s="1"/>
      <c r="OAE218" s="1"/>
      <c r="OAF218" s="1"/>
      <c r="OAG218" s="1"/>
      <c r="OAH218" s="1"/>
      <c r="OAI218" s="1"/>
      <c r="OAJ218" s="1"/>
      <c r="OAK218" s="1"/>
      <c r="OAL218" s="1"/>
      <c r="OAM218" s="1"/>
      <c r="OAN218" s="1"/>
      <c r="OAO218" s="1"/>
      <c r="OAP218" s="1"/>
      <c r="OAQ218" s="1"/>
      <c r="OAR218" s="1"/>
      <c r="OAS218" s="1"/>
      <c r="OAT218" s="1"/>
      <c r="OAU218" s="1"/>
      <c r="OAV218" s="1"/>
      <c r="OAW218" s="1"/>
      <c r="OAX218" s="1"/>
      <c r="OAY218" s="1"/>
      <c r="OAZ218" s="1"/>
      <c r="OBA218" s="1"/>
      <c r="OBB218" s="1"/>
      <c r="OBC218" s="1"/>
      <c r="OBD218" s="1"/>
      <c r="OBE218" s="1"/>
      <c r="OBF218" s="1"/>
      <c r="OBG218" s="1"/>
      <c r="OBH218" s="1"/>
      <c r="OBI218" s="1"/>
      <c r="OBJ218" s="1"/>
      <c r="OBK218" s="1"/>
      <c r="OBL218" s="1"/>
      <c r="OBM218" s="1"/>
      <c r="OBN218" s="1"/>
      <c r="OBO218" s="1"/>
      <c r="OBP218" s="1"/>
      <c r="OBQ218" s="1"/>
      <c r="OBR218" s="1"/>
      <c r="OBS218" s="1"/>
      <c r="OBT218" s="1"/>
      <c r="OBU218" s="1"/>
      <c r="OBV218" s="1"/>
      <c r="OBW218" s="1"/>
      <c r="OBX218" s="1"/>
      <c r="OBY218" s="1"/>
      <c r="OBZ218" s="1"/>
      <c r="OCA218" s="1"/>
      <c r="OCB218" s="1"/>
      <c r="OCC218" s="1"/>
      <c r="OCD218" s="1"/>
      <c r="OCE218" s="1"/>
      <c r="OCF218" s="1"/>
      <c r="OCG218" s="1"/>
      <c r="OCH218" s="1"/>
      <c r="OCI218" s="1"/>
      <c r="OCJ218" s="1"/>
      <c r="OCK218" s="1"/>
      <c r="OCL218" s="1"/>
      <c r="OCM218" s="1"/>
      <c r="OCN218" s="1"/>
      <c r="OCO218" s="1"/>
      <c r="OCP218" s="1"/>
      <c r="OCQ218" s="1"/>
      <c r="OCR218" s="1"/>
      <c r="OCS218" s="1"/>
      <c r="OCT218" s="1"/>
      <c r="OCU218" s="1"/>
      <c r="OCV218" s="1"/>
      <c r="OCW218" s="1"/>
      <c r="OCX218" s="1"/>
      <c r="OCY218" s="1"/>
      <c r="OCZ218" s="1"/>
      <c r="ODA218" s="1"/>
      <c r="ODB218" s="1"/>
      <c r="ODC218" s="1"/>
      <c r="ODD218" s="1"/>
      <c r="ODE218" s="1"/>
      <c r="ODF218" s="1"/>
      <c r="ODG218" s="1"/>
      <c r="ODH218" s="1"/>
      <c r="ODI218" s="1"/>
      <c r="ODJ218" s="1"/>
      <c r="ODK218" s="1"/>
      <c r="ODL218" s="1"/>
      <c r="ODM218" s="1"/>
      <c r="ODN218" s="1"/>
      <c r="ODO218" s="1"/>
      <c r="ODP218" s="1"/>
      <c r="ODQ218" s="1"/>
      <c r="ODR218" s="1"/>
      <c r="ODS218" s="1"/>
      <c r="ODT218" s="1"/>
      <c r="ODU218" s="1"/>
      <c r="ODV218" s="1"/>
      <c r="ODW218" s="1"/>
      <c r="ODX218" s="1"/>
      <c r="ODY218" s="1"/>
      <c r="ODZ218" s="1"/>
      <c r="OEA218" s="1"/>
      <c r="OEB218" s="1"/>
      <c r="OEC218" s="1"/>
      <c r="OED218" s="1"/>
      <c r="OEE218" s="1"/>
      <c r="OEF218" s="1"/>
      <c r="OEG218" s="1"/>
      <c r="OEH218" s="1"/>
      <c r="OEI218" s="1"/>
      <c r="OEJ218" s="1"/>
      <c r="OEK218" s="1"/>
      <c r="OEL218" s="1"/>
      <c r="OEM218" s="1"/>
      <c r="OEN218" s="1"/>
      <c r="OEO218" s="1"/>
      <c r="OEP218" s="1"/>
      <c r="OEQ218" s="1"/>
      <c r="OER218" s="1"/>
      <c r="OES218" s="1"/>
      <c r="OET218" s="1"/>
      <c r="OEU218" s="1"/>
      <c r="OEV218" s="1"/>
      <c r="OEW218" s="1"/>
      <c r="OEX218" s="1"/>
      <c r="OEY218" s="1"/>
      <c r="OEZ218" s="1"/>
      <c r="OFA218" s="1"/>
      <c r="OFB218" s="1"/>
      <c r="OFC218" s="1"/>
      <c r="OFD218" s="1"/>
      <c r="OFE218" s="1"/>
      <c r="OFF218" s="1"/>
      <c r="OFG218" s="1"/>
      <c r="OFH218" s="1"/>
      <c r="OFI218" s="1"/>
      <c r="OFJ218" s="1"/>
      <c r="OFK218" s="1"/>
      <c r="OFL218" s="1"/>
      <c r="OFM218" s="1"/>
      <c r="OFN218" s="1"/>
      <c r="OFO218" s="1"/>
      <c r="OFP218" s="1"/>
      <c r="OFQ218" s="1"/>
      <c r="OFR218" s="1"/>
      <c r="OFS218" s="1"/>
      <c r="OFT218" s="1"/>
      <c r="OFU218" s="1"/>
      <c r="OFV218" s="1"/>
      <c r="OFW218" s="1"/>
      <c r="OFX218" s="1"/>
      <c r="OFY218" s="1"/>
      <c r="OFZ218" s="1"/>
      <c r="OGA218" s="1"/>
      <c r="OGB218" s="1"/>
      <c r="OGC218" s="1"/>
      <c r="OGD218" s="1"/>
      <c r="OGE218" s="1"/>
      <c r="OGF218" s="1"/>
      <c r="OGG218" s="1"/>
      <c r="OGH218" s="1"/>
      <c r="OGI218" s="1"/>
      <c r="OGJ218" s="1"/>
      <c r="OGK218" s="1"/>
      <c r="OGL218" s="1"/>
      <c r="OGM218" s="1"/>
      <c r="OGN218" s="1"/>
      <c r="OGO218" s="1"/>
      <c r="OGP218" s="1"/>
      <c r="OGQ218" s="1"/>
      <c r="OGR218" s="1"/>
      <c r="OGS218" s="1"/>
      <c r="OGT218" s="1"/>
      <c r="OGU218" s="1"/>
      <c r="OGV218" s="1"/>
      <c r="OGW218" s="1"/>
      <c r="OGX218" s="1"/>
      <c r="OGY218" s="1"/>
      <c r="OGZ218" s="1"/>
      <c r="OHA218" s="1"/>
      <c r="OHB218" s="1"/>
      <c r="OHC218" s="1"/>
      <c r="OHD218" s="1"/>
      <c r="OHE218" s="1"/>
      <c r="OHF218" s="1"/>
      <c r="OHG218" s="1"/>
      <c r="OHH218" s="1"/>
      <c r="OHI218" s="1"/>
      <c r="OHJ218" s="1"/>
      <c r="OHK218" s="1"/>
      <c r="OHL218" s="1"/>
      <c r="OHM218" s="1"/>
      <c r="OHN218" s="1"/>
      <c r="OHO218" s="1"/>
      <c r="OHP218" s="1"/>
      <c r="OHQ218" s="1"/>
      <c r="OHR218" s="1"/>
      <c r="OHS218" s="1"/>
      <c r="OHT218" s="1"/>
      <c r="OHU218" s="1"/>
      <c r="OHV218" s="1"/>
      <c r="OHW218" s="1"/>
      <c r="OHX218" s="1"/>
      <c r="OHY218" s="1"/>
      <c r="OHZ218" s="1"/>
      <c r="OIA218" s="1"/>
      <c r="OIB218" s="1"/>
      <c r="OIC218" s="1"/>
      <c r="OID218" s="1"/>
      <c r="OIE218" s="1"/>
      <c r="OIF218" s="1"/>
      <c r="OIG218" s="1"/>
      <c r="OIH218" s="1"/>
      <c r="OII218" s="1"/>
      <c r="OIJ218" s="1"/>
      <c r="OIK218" s="1"/>
      <c r="OIL218" s="1"/>
      <c r="OIM218" s="1"/>
      <c r="OIN218" s="1"/>
      <c r="OIO218" s="1"/>
      <c r="OIP218" s="1"/>
      <c r="OIQ218" s="1"/>
      <c r="OIR218" s="1"/>
      <c r="OIS218" s="1"/>
      <c r="OIT218" s="1"/>
      <c r="OIU218" s="1"/>
      <c r="OIV218" s="1"/>
      <c r="OIW218" s="1"/>
      <c r="OIX218" s="1"/>
      <c r="OIY218" s="1"/>
      <c r="OIZ218" s="1"/>
      <c r="OJA218" s="1"/>
      <c r="OJB218" s="1"/>
      <c r="OJC218" s="1"/>
      <c r="OJD218" s="1"/>
      <c r="OJE218" s="1"/>
      <c r="OJF218" s="1"/>
      <c r="OJG218" s="1"/>
      <c r="OJH218" s="1"/>
      <c r="OJI218" s="1"/>
      <c r="OJJ218" s="1"/>
      <c r="OJK218" s="1"/>
      <c r="OJL218" s="1"/>
      <c r="OJM218" s="1"/>
      <c r="OJN218" s="1"/>
      <c r="OJO218" s="1"/>
      <c r="OJP218" s="1"/>
      <c r="OJQ218" s="1"/>
      <c r="OJR218" s="1"/>
      <c r="OJS218" s="1"/>
      <c r="OJT218" s="1"/>
      <c r="OJU218" s="1"/>
      <c r="OJV218" s="1"/>
      <c r="OJW218" s="1"/>
      <c r="OJX218" s="1"/>
      <c r="OJY218" s="1"/>
      <c r="OJZ218" s="1"/>
      <c r="OKA218" s="1"/>
      <c r="OKB218" s="1"/>
      <c r="OKC218" s="1"/>
      <c r="OKD218" s="1"/>
      <c r="OKE218" s="1"/>
      <c r="OKF218" s="1"/>
      <c r="OKG218" s="1"/>
      <c r="OKH218" s="1"/>
      <c r="OKI218" s="1"/>
      <c r="OKJ218" s="1"/>
      <c r="OKK218" s="1"/>
      <c r="OKL218" s="1"/>
      <c r="OKM218" s="1"/>
      <c r="OKN218" s="1"/>
      <c r="OKO218" s="1"/>
      <c r="OKP218" s="1"/>
      <c r="OKQ218" s="1"/>
      <c r="OKR218" s="1"/>
      <c r="OKS218" s="1"/>
      <c r="OKT218" s="1"/>
      <c r="OKU218" s="1"/>
      <c r="OKV218" s="1"/>
      <c r="OKW218" s="1"/>
      <c r="OKX218" s="1"/>
      <c r="OKY218" s="1"/>
      <c r="OKZ218" s="1"/>
      <c r="OLA218" s="1"/>
      <c r="OLB218" s="1"/>
      <c r="OLC218" s="1"/>
      <c r="OLD218" s="1"/>
      <c r="OLE218" s="1"/>
      <c r="OLF218" s="1"/>
      <c r="OLG218" s="1"/>
      <c r="OLH218" s="1"/>
      <c r="OLI218" s="1"/>
      <c r="OLJ218" s="1"/>
      <c r="OLK218" s="1"/>
      <c r="OLL218" s="1"/>
      <c r="OLM218" s="1"/>
      <c r="OLN218" s="1"/>
      <c r="OLO218" s="1"/>
      <c r="OLP218" s="1"/>
      <c r="OLQ218" s="1"/>
      <c r="OLR218" s="1"/>
      <c r="OLS218" s="1"/>
      <c r="OLT218" s="1"/>
      <c r="OLU218" s="1"/>
      <c r="OLV218" s="1"/>
      <c r="OLW218" s="1"/>
      <c r="OLX218" s="1"/>
      <c r="OLY218" s="1"/>
      <c r="OLZ218" s="1"/>
      <c r="OMA218" s="1"/>
      <c r="OMB218" s="1"/>
      <c r="OMC218" s="1"/>
      <c r="OMD218" s="1"/>
      <c r="OME218" s="1"/>
      <c r="OMF218" s="1"/>
      <c r="OMG218" s="1"/>
      <c r="OMH218" s="1"/>
      <c r="OMI218" s="1"/>
      <c r="OMJ218" s="1"/>
      <c r="OMK218" s="1"/>
      <c r="OML218" s="1"/>
      <c r="OMM218" s="1"/>
      <c r="OMN218" s="1"/>
      <c r="OMO218" s="1"/>
      <c r="OMP218" s="1"/>
      <c r="OMQ218" s="1"/>
      <c r="OMR218" s="1"/>
      <c r="OMS218" s="1"/>
      <c r="OMT218" s="1"/>
      <c r="OMU218" s="1"/>
      <c r="OMV218" s="1"/>
      <c r="OMW218" s="1"/>
      <c r="OMX218" s="1"/>
      <c r="OMY218" s="1"/>
      <c r="OMZ218" s="1"/>
      <c r="ONA218" s="1"/>
      <c r="ONB218" s="1"/>
      <c r="ONC218" s="1"/>
      <c r="OND218" s="1"/>
      <c r="ONE218" s="1"/>
      <c r="ONF218" s="1"/>
      <c r="ONG218" s="1"/>
      <c r="ONH218" s="1"/>
      <c r="ONI218" s="1"/>
      <c r="ONJ218" s="1"/>
      <c r="ONK218" s="1"/>
      <c r="ONL218" s="1"/>
      <c r="ONM218" s="1"/>
      <c r="ONN218" s="1"/>
      <c r="ONO218" s="1"/>
      <c r="ONP218" s="1"/>
      <c r="ONQ218" s="1"/>
      <c r="ONR218" s="1"/>
      <c r="ONS218" s="1"/>
      <c r="ONT218" s="1"/>
      <c r="ONU218" s="1"/>
      <c r="ONV218" s="1"/>
      <c r="ONW218" s="1"/>
      <c r="ONX218" s="1"/>
      <c r="ONY218" s="1"/>
      <c r="ONZ218" s="1"/>
      <c r="OOA218" s="1"/>
      <c r="OOB218" s="1"/>
      <c r="OOC218" s="1"/>
      <c r="OOD218" s="1"/>
      <c r="OOE218" s="1"/>
      <c r="OOF218" s="1"/>
      <c r="OOG218" s="1"/>
      <c r="OOH218" s="1"/>
      <c r="OOI218" s="1"/>
      <c r="OOJ218" s="1"/>
      <c r="OOK218" s="1"/>
      <c r="OOL218" s="1"/>
      <c r="OOM218" s="1"/>
      <c r="OON218" s="1"/>
      <c r="OOO218" s="1"/>
      <c r="OOP218" s="1"/>
      <c r="OOQ218" s="1"/>
      <c r="OOR218" s="1"/>
      <c r="OOS218" s="1"/>
      <c r="OOT218" s="1"/>
      <c r="OOU218" s="1"/>
      <c r="OOV218" s="1"/>
      <c r="OOW218" s="1"/>
      <c r="OOX218" s="1"/>
      <c r="OOY218" s="1"/>
      <c r="OOZ218" s="1"/>
      <c r="OPA218" s="1"/>
      <c r="OPB218" s="1"/>
      <c r="OPC218" s="1"/>
      <c r="OPD218" s="1"/>
      <c r="OPE218" s="1"/>
      <c r="OPF218" s="1"/>
      <c r="OPG218" s="1"/>
      <c r="OPH218" s="1"/>
      <c r="OPI218" s="1"/>
      <c r="OPJ218" s="1"/>
      <c r="OPK218" s="1"/>
      <c r="OPL218" s="1"/>
      <c r="OPM218" s="1"/>
      <c r="OPN218" s="1"/>
      <c r="OPO218" s="1"/>
      <c r="OPP218" s="1"/>
      <c r="OPQ218" s="1"/>
      <c r="OPR218" s="1"/>
      <c r="OPS218" s="1"/>
      <c r="OPT218" s="1"/>
      <c r="OPU218" s="1"/>
      <c r="OPV218" s="1"/>
      <c r="OPW218" s="1"/>
      <c r="OPX218" s="1"/>
      <c r="OPY218" s="1"/>
      <c r="OPZ218" s="1"/>
      <c r="OQA218" s="1"/>
      <c r="OQB218" s="1"/>
      <c r="OQC218" s="1"/>
      <c r="OQD218" s="1"/>
      <c r="OQE218" s="1"/>
      <c r="OQF218" s="1"/>
      <c r="OQG218" s="1"/>
      <c r="OQH218" s="1"/>
      <c r="OQI218" s="1"/>
      <c r="OQJ218" s="1"/>
      <c r="OQK218" s="1"/>
      <c r="OQL218" s="1"/>
      <c r="OQM218" s="1"/>
      <c r="OQN218" s="1"/>
      <c r="OQO218" s="1"/>
      <c r="OQP218" s="1"/>
      <c r="OQQ218" s="1"/>
      <c r="OQR218" s="1"/>
      <c r="OQS218" s="1"/>
      <c r="OQT218" s="1"/>
      <c r="OQU218" s="1"/>
      <c r="OQV218" s="1"/>
      <c r="OQW218" s="1"/>
      <c r="OQX218" s="1"/>
      <c r="OQY218" s="1"/>
      <c r="OQZ218" s="1"/>
      <c r="ORA218" s="1"/>
      <c r="ORB218" s="1"/>
      <c r="ORC218" s="1"/>
      <c r="ORD218" s="1"/>
      <c r="ORE218" s="1"/>
      <c r="ORF218" s="1"/>
      <c r="ORG218" s="1"/>
      <c r="ORH218" s="1"/>
      <c r="ORI218" s="1"/>
      <c r="ORJ218" s="1"/>
      <c r="ORK218" s="1"/>
      <c r="ORL218" s="1"/>
      <c r="ORM218" s="1"/>
      <c r="ORN218" s="1"/>
      <c r="ORO218" s="1"/>
      <c r="ORP218" s="1"/>
      <c r="ORQ218" s="1"/>
      <c r="ORR218" s="1"/>
      <c r="ORS218" s="1"/>
      <c r="ORT218" s="1"/>
      <c r="ORU218" s="1"/>
      <c r="ORV218" s="1"/>
      <c r="ORW218" s="1"/>
      <c r="ORX218" s="1"/>
      <c r="ORY218" s="1"/>
      <c r="ORZ218" s="1"/>
      <c r="OSA218" s="1"/>
      <c r="OSB218" s="1"/>
      <c r="OSC218" s="1"/>
      <c r="OSD218" s="1"/>
      <c r="OSE218" s="1"/>
      <c r="OSF218" s="1"/>
      <c r="OSG218" s="1"/>
      <c r="OSH218" s="1"/>
      <c r="OSI218" s="1"/>
      <c r="OSJ218" s="1"/>
      <c r="OSK218" s="1"/>
      <c r="OSL218" s="1"/>
      <c r="OSM218" s="1"/>
      <c r="OSN218" s="1"/>
      <c r="OSO218" s="1"/>
      <c r="OSP218" s="1"/>
      <c r="OSQ218" s="1"/>
      <c r="OSR218" s="1"/>
      <c r="OSS218" s="1"/>
      <c r="OST218" s="1"/>
      <c r="OSU218" s="1"/>
      <c r="OSV218" s="1"/>
      <c r="OSW218" s="1"/>
      <c r="OSX218" s="1"/>
      <c r="OSY218" s="1"/>
      <c r="OSZ218" s="1"/>
      <c r="OTA218" s="1"/>
      <c r="OTB218" s="1"/>
      <c r="OTC218" s="1"/>
      <c r="OTD218" s="1"/>
      <c r="OTE218" s="1"/>
      <c r="OTF218" s="1"/>
      <c r="OTG218" s="1"/>
      <c r="OTH218" s="1"/>
      <c r="OTI218" s="1"/>
      <c r="OTJ218" s="1"/>
      <c r="OTK218" s="1"/>
      <c r="OTL218" s="1"/>
      <c r="OTM218" s="1"/>
      <c r="OTN218" s="1"/>
      <c r="OTO218" s="1"/>
      <c r="OTP218" s="1"/>
      <c r="OTQ218" s="1"/>
      <c r="OTR218" s="1"/>
      <c r="OTS218" s="1"/>
      <c r="OTT218" s="1"/>
      <c r="OTU218" s="1"/>
      <c r="OTV218" s="1"/>
      <c r="OTW218" s="1"/>
      <c r="OTX218" s="1"/>
      <c r="OTY218" s="1"/>
      <c r="OTZ218" s="1"/>
      <c r="OUA218" s="1"/>
      <c r="OUB218" s="1"/>
      <c r="OUC218" s="1"/>
      <c r="OUD218" s="1"/>
      <c r="OUE218" s="1"/>
      <c r="OUF218" s="1"/>
      <c r="OUG218" s="1"/>
      <c r="OUH218" s="1"/>
      <c r="OUI218" s="1"/>
      <c r="OUJ218" s="1"/>
      <c r="OUK218" s="1"/>
      <c r="OUL218" s="1"/>
      <c r="OUM218" s="1"/>
      <c r="OUN218" s="1"/>
      <c r="OUO218" s="1"/>
      <c r="OUP218" s="1"/>
      <c r="OUQ218" s="1"/>
      <c r="OUR218" s="1"/>
      <c r="OUS218" s="1"/>
      <c r="OUT218" s="1"/>
      <c r="OUU218" s="1"/>
      <c r="OUV218" s="1"/>
      <c r="OUW218" s="1"/>
      <c r="OUX218" s="1"/>
      <c r="OUY218" s="1"/>
      <c r="OUZ218" s="1"/>
      <c r="OVA218" s="1"/>
      <c r="OVB218" s="1"/>
      <c r="OVC218" s="1"/>
      <c r="OVD218" s="1"/>
      <c r="OVE218" s="1"/>
      <c r="OVF218" s="1"/>
      <c r="OVG218" s="1"/>
      <c r="OVH218" s="1"/>
      <c r="OVI218" s="1"/>
      <c r="OVJ218" s="1"/>
      <c r="OVK218" s="1"/>
      <c r="OVL218" s="1"/>
      <c r="OVM218" s="1"/>
      <c r="OVN218" s="1"/>
      <c r="OVO218" s="1"/>
      <c r="OVP218" s="1"/>
      <c r="OVQ218" s="1"/>
      <c r="OVR218" s="1"/>
      <c r="OVS218" s="1"/>
      <c r="OVT218" s="1"/>
      <c r="OVU218" s="1"/>
      <c r="OVV218" s="1"/>
      <c r="OVW218" s="1"/>
      <c r="OVX218" s="1"/>
      <c r="OVY218" s="1"/>
      <c r="OVZ218" s="1"/>
      <c r="OWA218" s="1"/>
      <c r="OWB218" s="1"/>
      <c r="OWC218" s="1"/>
      <c r="OWD218" s="1"/>
      <c r="OWE218" s="1"/>
      <c r="OWF218" s="1"/>
      <c r="OWG218" s="1"/>
      <c r="OWH218" s="1"/>
      <c r="OWI218" s="1"/>
      <c r="OWJ218" s="1"/>
      <c r="OWK218" s="1"/>
      <c r="OWL218" s="1"/>
      <c r="OWM218" s="1"/>
      <c r="OWN218" s="1"/>
      <c r="OWO218" s="1"/>
      <c r="OWP218" s="1"/>
      <c r="OWQ218" s="1"/>
      <c r="OWR218" s="1"/>
      <c r="OWS218" s="1"/>
      <c r="OWT218" s="1"/>
      <c r="OWU218" s="1"/>
      <c r="OWV218" s="1"/>
      <c r="OWW218" s="1"/>
      <c r="OWX218" s="1"/>
      <c r="OWY218" s="1"/>
      <c r="OWZ218" s="1"/>
      <c r="OXA218" s="1"/>
      <c r="OXB218" s="1"/>
      <c r="OXC218" s="1"/>
      <c r="OXD218" s="1"/>
      <c r="OXE218" s="1"/>
      <c r="OXF218" s="1"/>
      <c r="OXG218" s="1"/>
      <c r="OXH218" s="1"/>
      <c r="OXI218" s="1"/>
      <c r="OXJ218" s="1"/>
      <c r="OXK218" s="1"/>
      <c r="OXL218" s="1"/>
      <c r="OXM218" s="1"/>
      <c r="OXN218" s="1"/>
      <c r="OXO218" s="1"/>
      <c r="OXP218" s="1"/>
      <c r="OXQ218" s="1"/>
      <c r="OXR218" s="1"/>
      <c r="OXS218" s="1"/>
      <c r="OXT218" s="1"/>
      <c r="OXU218" s="1"/>
      <c r="OXV218" s="1"/>
      <c r="OXW218" s="1"/>
      <c r="OXX218" s="1"/>
      <c r="OXY218" s="1"/>
      <c r="OXZ218" s="1"/>
      <c r="OYA218" s="1"/>
      <c r="OYB218" s="1"/>
      <c r="OYC218" s="1"/>
      <c r="OYD218" s="1"/>
      <c r="OYE218" s="1"/>
      <c r="OYF218" s="1"/>
      <c r="OYG218" s="1"/>
      <c r="OYH218" s="1"/>
      <c r="OYI218" s="1"/>
      <c r="OYJ218" s="1"/>
      <c r="OYK218" s="1"/>
      <c r="OYL218" s="1"/>
      <c r="OYM218" s="1"/>
      <c r="OYN218" s="1"/>
      <c r="OYO218" s="1"/>
      <c r="OYP218" s="1"/>
      <c r="OYQ218" s="1"/>
      <c r="OYR218" s="1"/>
      <c r="OYS218" s="1"/>
      <c r="OYT218" s="1"/>
      <c r="OYU218" s="1"/>
      <c r="OYV218" s="1"/>
      <c r="OYW218" s="1"/>
      <c r="OYX218" s="1"/>
      <c r="OYY218" s="1"/>
      <c r="OYZ218" s="1"/>
      <c r="OZA218" s="1"/>
      <c r="OZB218" s="1"/>
      <c r="OZC218" s="1"/>
      <c r="OZD218" s="1"/>
      <c r="OZE218" s="1"/>
      <c r="OZF218" s="1"/>
      <c r="OZG218" s="1"/>
      <c r="OZH218" s="1"/>
      <c r="OZI218" s="1"/>
      <c r="OZJ218" s="1"/>
      <c r="OZK218" s="1"/>
      <c r="OZL218" s="1"/>
      <c r="OZM218" s="1"/>
      <c r="OZN218" s="1"/>
      <c r="OZO218" s="1"/>
      <c r="OZP218" s="1"/>
      <c r="OZQ218" s="1"/>
      <c r="OZR218" s="1"/>
      <c r="OZS218" s="1"/>
      <c r="OZT218" s="1"/>
      <c r="OZU218" s="1"/>
      <c r="OZV218" s="1"/>
      <c r="OZW218" s="1"/>
      <c r="OZX218" s="1"/>
      <c r="OZY218" s="1"/>
      <c r="OZZ218" s="1"/>
      <c r="PAA218" s="1"/>
      <c r="PAB218" s="1"/>
      <c r="PAC218" s="1"/>
      <c r="PAD218" s="1"/>
      <c r="PAE218" s="1"/>
      <c r="PAF218" s="1"/>
      <c r="PAG218" s="1"/>
      <c r="PAH218" s="1"/>
      <c r="PAI218" s="1"/>
      <c r="PAJ218" s="1"/>
      <c r="PAK218" s="1"/>
      <c r="PAL218" s="1"/>
      <c r="PAM218" s="1"/>
      <c r="PAN218" s="1"/>
      <c r="PAO218" s="1"/>
      <c r="PAP218" s="1"/>
      <c r="PAQ218" s="1"/>
      <c r="PAR218" s="1"/>
      <c r="PAS218" s="1"/>
      <c r="PAT218" s="1"/>
      <c r="PAU218" s="1"/>
      <c r="PAV218" s="1"/>
      <c r="PAW218" s="1"/>
      <c r="PAX218" s="1"/>
      <c r="PAY218" s="1"/>
      <c r="PAZ218" s="1"/>
      <c r="PBA218" s="1"/>
      <c r="PBB218" s="1"/>
      <c r="PBC218" s="1"/>
      <c r="PBD218" s="1"/>
      <c r="PBE218" s="1"/>
      <c r="PBF218" s="1"/>
      <c r="PBG218" s="1"/>
      <c r="PBH218" s="1"/>
      <c r="PBI218" s="1"/>
      <c r="PBJ218" s="1"/>
      <c r="PBK218" s="1"/>
      <c r="PBL218" s="1"/>
      <c r="PBM218" s="1"/>
      <c r="PBN218" s="1"/>
      <c r="PBO218" s="1"/>
      <c r="PBP218" s="1"/>
      <c r="PBQ218" s="1"/>
      <c r="PBR218" s="1"/>
      <c r="PBS218" s="1"/>
      <c r="PBT218" s="1"/>
      <c r="PBU218" s="1"/>
      <c r="PBV218" s="1"/>
      <c r="PBW218" s="1"/>
      <c r="PBX218" s="1"/>
      <c r="PBY218" s="1"/>
      <c r="PBZ218" s="1"/>
      <c r="PCA218" s="1"/>
      <c r="PCB218" s="1"/>
      <c r="PCC218" s="1"/>
      <c r="PCD218" s="1"/>
      <c r="PCE218" s="1"/>
      <c r="PCF218" s="1"/>
      <c r="PCG218" s="1"/>
      <c r="PCH218" s="1"/>
      <c r="PCI218" s="1"/>
      <c r="PCJ218" s="1"/>
      <c r="PCK218" s="1"/>
      <c r="PCL218" s="1"/>
      <c r="PCM218" s="1"/>
      <c r="PCN218" s="1"/>
      <c r="PCO218" s="1"/>
      <c r="PCP218" s="1"/>
      <c r="PCQ218" s="1"/>
      <c r="PCR218" s="1"/>
      <c r="PCS218" s="1"/>
      <c r="PCT218" s="1"/>
      <c r="PCU218" s="1"/>
      <c r="PCV218" s="1"/>
      <c r="PCW218" s="1"/>
      <c r="PCX218" s="1"/>
      <c r="PCY218" s="1"/>
      <c r="PCZ218" s="1"/>
      <c r="PDA218" s="1"/>
      <c r="PDB218" s="1"/>
      <c r="PDC218" s="1"/>
      <c r="PDD218" s="1"/>
      <c r="PDE218" s="1"/>
      <c r="PDF218" s="1"/>
      <c r="PDG218" s="1"/>
      <c r="PDH218" s="1"/>
      <c r="PDI218" s="1"/>
      <c r="PDJ218" s="1"/>
      <c r="PDK218" s="1"/>
      <c r="PDL218" s="1"/>
      <c r="PDM218" s="1"/>
      <c r="PDN218" s="1"/>
      <c r="PDO218" s="1"/>
      <c r="PDP218" s="1"/>
      <c r="PDQ218" s="1"/>
      <c r="PDR218" s="1"/>
      <c r="PDS218" s="1"/>
      <c r="PDT218" s="1"/>
      <c r="PDU218" s="1"/>
      <c r="PDV218" s="1"/>
      <c r="PDW218" s="1"/>
      <c r="PDX218" s="1"/>
      <c r="PDY218" s="1"/>
      <c r="PDZ218" s="1"/>
      <c r="PEA218" s="1"/>
      <c r="PEB218" s="1"/>
      <c r="PEC218" s="1"/>
      <c r="PED218" s="1"/>
      <c r="PEE218" s="1"/>
      <c r="PEF218" s="1"/>
      <c r="PEG218" s="1"/>
      <c r="PEH218" s="1"/>
      <c r="PEI218" s="1"/>
      <c r="PEJ218" s="1"/>
      <c r="PEK218" s="1"/>
      <c r="PEL218" s="1"/>
      <c r="PEM218" s="1"/>
      <c r="PEN218" s="1"/>
      <c r="PEO218" s="1"/>
      <c r="PEP218" s="1"/>
      <c r="PEQ218" s="1"/>
      <c r="PER218" s="1"/>
      <c r="PES218" s="1"/>
      <c r="PET218" s="1"/>
      <c r="PEU218" s="1"/>
      <c r="PEV218" s="1"/>
      <c r="PEW218" s="1"/>
      <c r="PEX218" s="1"/>
      <c r="PEY218" s="1"/>
      <c r="PEZ218" s="1"/>
      <c r="PFA218" s="1"/>
      <c r="PFB218" s="1"/>
      <c r="PFC218" s="1"/>
      <c r="PFD218" s="1"/>
      <c r="PFE218" s="1"/>
      <c r="PFF218" s="1"/>
      <c r="PFG218" s="1"/>
      <c r="PFH218" s="1"/>
      <c r="PFI218" s="1"/>
      <c r="PFJ218" s="1"/>
      <c r="PFK218" s="1"/>
      <c r="PFL218" s="1"/>
      <c r="PFM218" s="1"/>
      <c r="PFN218" s="1"/>
      <c r="PFO218" s="1"/>
      <c r="PFP218" s="1"/>
      <c r="PFQ218" s="1"/>
      <c r="PFR218" s="1"/>
      <c r="PFS218" s="1"/>
      <c r="PFT218" s="1"/>
      <c r="PFU218" s="1"/>
      <c r="PFV218" s="1"/>
      <c r="PFW218" s="1"/>
      <c r="PFX218" s="1"/>
      <c r="PFY218" s="1"/>
      <c r="PFZ218" s="1"/>
      <c r="PGA218" s="1"/>
      <c r="PGB218" s="1"/>
      <c r="PGC218" s="1"/>
      <c r="PGD218" s="1"/>
      <c r="PGE218" s="1"/>
      <c r="PGF218" s="1"/>
      <c r="PGG218" s="1"/>
      <c r="PGH218" s="1"/>
      <c r="PGI218" s="1"/>
      <c r="PGJ218" s="1"/>
      <c r="PGK218" s="1"/>
      <c r="PGL218" s="1"/>
      <c r="PGM218" s="1"/>
      <c r="PGN218" s="1"/>
      <c r="PGO218" s="1"/>
      <c r="PGP218" s="1"/>
      <c r="PGQ218" s="1"/>
      <c r="PGR218" s="1"/>
      <c r="PGS218" s="1"/>
      <c r="PGT218" s="1"/>
      <c r="PGU218" s="1"/>
      <c r="PGV218" s="1"/>
      <c r="PGW218" s="1"/>
      <c r="PGX218" s="1"/>
      <c r="PGY218" s="1"/>
      <c r="PGZ218" s="1"/>
      <c r="PHA218" s="1"/>
      <c r="PHB218" s="1"/>
      <c r="PHC218" s="1"/>
      <c r="PHD218" s="1"/>
      <c r="PHE218" s="1"/>
      <c r="PHF218" s="1"/>
      <c r="PHG218" s="1"/>
      <c r="PHH218" s="1"/>
      <c r="PHI218" s="1"/>
      <c r="PHJ218" s="1"/>
      <c r="PHK218" s="1"/>
      <c r="PHL218" s="1"/>
      <c r="PHM218" s="1"/>
      <c r="PHN218" s="1"/>
      <c r="PHO218" s="1"/>
      <c r="PHP218" s="1"/>
      <c r="PHQ218" s="1"/>
      <c r="PHR218" s="1"/>
      <c r="PHS218" s="1"/>
      <c r="PHT218" s="1"/>
      <c r="PHU218" s="1"/>
      <c r="PHV218" s="1"/>
      <c r="PHW218" s="1"/>
      <c r="PHX218" s="1"/>
      <c r="PHY218" s="1"/>
      <c r="PHZ218" s="1"/>
      <c r="PIA218" s="1"/>
      <c r="PIB218" s="1"/>
      <c r="PIC218" s="1"/>
      <c r="PID218" s="1"/>
      <c r="PIE218" s="1"/>
      <c r="PIF218" s="1"/>
      <c r="PIG218" s="1"/>
      <c r="PIH218" s="1"/>
      <c r="PII218" s="1"/>
      <c r="PIJ218" s="1"/>
      <c r="PIK218" s="1"/>
      <c r="PIL218" s="1"/>
      <c r="PIM218" s="1"/>
      <c r="PIN218" s="1"/>
      <c r="PIO218" s="1"/>
      <c r="PIP218" s="1"/>
      <c r="PIQ218" s="1"/>
      <c r="PIR218" s="1"/>
      <c r="PIS218" s="1"/>
      <c r="PIT218" s="1"/>
      <c r="PIU218" s="1"/>
      <c r="PIV218" s="1"/>
      <c r="PIW218" s="1"/>
      <c r="PIX218" s="1"/>
      <c r="PIY218" s="1"/>
      <c r="PIZ218" s="1"/>
      <c r="PJA218" s="1"/>
      <c r="PJB218" s="1"/>
      <c r="PJC218" s="1"/>
      <c r="PJD218" s="1"/>
      <c r="PJE218" s="1"/>
      <c r="PJF218" s="1"/>
      <c r="PJG218" s="1"/>
      <c r="PJH218" s="1"/>
      <c r="PJI218" s="1"/>
      <c r="PJJ218" s="1"/>
      <c r="PJK218" s="1"/>
      <c r="PJL218" s="1"/>
      <c r="PJM218" s="1"/>
      <c r="PJN218" s="1"/>
      <c r="PJO218" s="1"/>
      <c r="PJP218" s="1"/>
      <c r="PJQ218" s="1"/>
      <c r="PJR218" s="1"/>
      <c r="PJS218" s="1"/>
      <c r="PJT218" s="1"/>
      <c r="PJU218" s="1"/>
      <c r="PJV218" s="1"/>
      <c r="PJW218" s="1"/>
      <c r="PJX218" s="1"/>
      <c r="PJY218" s="1"/>
      <c r="PJZ218" s="1"/>
      <c r="PKA218" s="1"/>
      <c r="PKB218" s="1"/>
      <c r="PKC218" s="1"/>
      <c r="PKD218" s="1"/>
      <c r="PKE218" s="1"/>
      <c r="PKF218" s="1"/>
      <c r="PKG218" s="1"/>
      <c r="PKH218" s="1"/>
      <c r="PKI218" s="1"/>
      <c r="PKJ218" s="1"/>
      <c r="PKK218" s="1"/>
      <c r="PKL218" s="1"/>
      <c r="PKM218" s="1"/>
      <c r="PKN218" s="1"/>
      <c r="PKO218" s="1"/>
      <c r="PKP218" s="1"/>
      <c r="PKQ218" s="1"/>
      <c r="PKR218" s="1"/>
      <c r="PKS218" s="1"/>
      <c r="PKT218" s="1"/>
      <c r="PKU218" s="1"/>
      <c r="PKV218" s="1"/>
      <c r="PKW218" s="1"/>
      <c r="PKX218" s="1"/>
      <c r="PKY218" s="1"/>
      <c r="PKZ218" s="1"/>
      <c r="PLA218" s="1"/>
      <c r="PLB218" s="1"/>
      <c r="PLC218" s="1"/>
      <c r="PLD218" s="1"/>
      <c r="PLE218" s="1"/>
      <c r="PLF218" s="1"/>
      <c r="PLG218" s="1"/>
      <c r="PLH218" s="1"/>
      <c r="PLI218" s="1"/>
      <c r="PLJ218" s="1"/>
      <c r="PLK218" s="1"/>
      <c r="PLL218" s="1"/>
      <c r="PLM218" s="1"/>
      <c r="PLN218" s="1"/>
      <c r="PLO218" s="1"/>
      <c r="PLP218" s="1"/>
      <c r="PLQ218" s="1"/>
      <c r="PLR218" s="1"/>
      <c r="PLS218" s="1"/>
      <c r="PLT218" s="1"/>
      <c r="PLU218" s="1"/>
      <c r="PLV218" s="1"/>
      <c r="PLW218" s="1"/>
      <c r="PLX218" s="1"/>
      <c r="PLY218" s="1"/>
      <c r="PLZ218" s="1"/>
      <c r="PMA218" s="1"/>
      <c r="PMB218" s="1"/>
      <c r="PMC218" s="1"/>
      <c r="PMD218" s="1"/>
      <c r="PME218" s="1"/>
      <c r="PMF218" s="1"/>
      <c r="PMG218" s="1"/>
      <c r="PMH218" s="1"/>
      <c r="PMI218" s="1"/>
      <c r="PMJ218" s="1"/>
      <c r="PMK218" s="1"/>
      <c r="PML218" s="1"/>
      <c r="PMM218" s="1"/>
      <c r="PMN218" s="1"/>
      <c r="PMO218" s="1"/>
      <c r="PMP218" s="1"/>
      <c r="PMQ218" s="1"/>
      <c r="PMR218" s="1"/>
      <c r="PMS218" s="1"/>
      <c r="PMT218" s="1"/>
      <c r="PMU218" s="1"/>
      <c r="PMV218" s="1"/>
      <c r="PMW218" s="1"/>
      <c r="PMX218" s="1"/>
      <c r="PMY218" s="1"/>
      <c r="PMZ218" s="1"/>
      <c r="PNA218" s="1"/>
      <c r="PNB218" s="1"/>
      <c r="PNC218" s="1"/>
      <c r="PND218" s="1"/>
      <c r="PNE218" s="1"/>
      <c r="PNF218" s="1"/>
      <c r="PNG218" s="1"/>
      <c r="PNH218" s="1"/>
      <c r="PNI218" s="1"/>
      <c r="PNJ218" s="1"/>
      <c r="PNK218" s="1"/>
      <c r="PNL218" s="1"/>
      <c r="PNM218" s="1"/>
      <c r="PNN218" s="1"/>
      <c r="PNO218" s="1"/>
      <c r="PNP218" s="1"/>
      <c r="PNQ218" s="1"/>
      <c r="PNR218" s="1"/>
      <c r="PNS218" s="1"/>
      <c r="PNT218" s="1"/>
      <c r="PNU218" s="1"/>
      <c r="PNV218" s="1"/>
      <c r="PNW218" s="1"/>
      <c r="PNX218" s="1"/>
      <c r="PNY218" s="1"/>
      <c r="PNZ218" s="1"/>
      <c r="POA218" s="1"/>
      <c r="POB218" s="1"/>
      <c r="POC218" s="1"/>
      <c r="POD218" s="1"/>
      <c r="POE218" s="1"/>
      <c r="POF218" s="1"/>
      <c r="POG218" s="1"/>
      <c r="POH218" s="1"/>
      <c r="POI218" s="1"/>
      <c r="POJ218" s="1"/>
      <c r="POK218" s="1"/>
      <c r="POL218" s="1"/>
      <c r="POM218" s="1"/>
      <c r="PON218" s="1"/>
      <c r="POO218" s="1"/>
      <c r="POP218" s="1"/>
      <c r="POQ218" s="1"/>
      <c r="POR218" s="1"/>
      <c r="POS218" s="1"/>
      <c r="POT218" s="1"/>
      <c r="POU218" s="1"/>
      <c r="POV218" s="1"/>
      <c r="POW218" s="1"/>
      <c r="POX218" s="1"/>
      <c r="POY218" s="1"/>
      <c r="POZ218" s="1"/>
      <c r="PPA218" s="1"/>
      <c r="PPB218" s="1"/>
      <c r="PPC218" s="1"/>
      <c r="PPD218" s="1"/>
      <c r="PPE218" s="1"/>
      <c r="PPF218" s="1"/>
      <c r="PPG218" s="1"/>
      <c r="PPH218" s="1"/>
      <c r="PPI218" s="1"/>
      <c r="PPJ218" s="1"/>
      <c r="PPK218" s="1"/>
      <c r="PPL218" s="1"/>
      <c r="PPM218" s="1"/>
      <c r="PPN218" s="1"/>
      <c r="PPO218" s="1"/>
      <c r="PPP218" s="1"/>
      <c r="PPQ218" s="1"/>
      <c r="PPR218" s="1"/>
      <c r="PPS218" s="1"/>
      <c r="PPT218" s="1"/>
      <c r="PPU218" s="1"/>
      <c r="PPV218" s="1"/>
      <c r="PPW218" s="1"/>
      <c r="PPX218" s="1"/>
      <c r="PPY218" s="1"/>
      <c r="PPZ218" s="1"/>
      <c r="PQA218" s="1"/>
      <c r="PQB218" s="1"/>
      <c r="PQC218" s="1"/>
      <c r="PQD218" s="1"/>
      <c r="PQE218" s="1"/>
      <c r="PQF218" s="1"/>
      <c r="PQG218" s="1"/>
      <c r="PQH218" s="1"/>
      <c r="PQI218" s="1"/>
      <c r="PQJ218" s="1"/>
      <c r="PQK218" s="1"/>
      <c r="PQL218" s="1"/>
      <c r="PQM218" s="1"/>
      <c r="PQN218" s="1"/>
      <c r="PQO218" s="1"/>
      <c r="PQP218" s="1"/>
      <c r="PQQ218" s="1"/>
      <c r="PQR218" s="1"/>
      <c r="PQS218" s="1"/>
      <c r="PQT218" s="1"/>
      <c r="PQU218" s="1"/>
      <c r="PQV218" s="1"/>
      <c r="PQW218" s="1"/>
      <c r="PQX218" s="1"/>
      <c r="PQY218" s="1"/>
      <c r="PQZ218" s="1"/>
      <c r="PRA218" s="1"/>
      <c r="PRB218" s="1"/>
      <c r="PRC218" s="1"/>
      <c r="PRD218" s="1"/>
      <c r="PRE218" s="1"/>
      <c r="PRF218" s="1"/>
      <c r="PRG218" s="1"/>
      <c r="PRH218" s="1"/>
      <c r="PRI218" s="1"/>
      <c r="PRJ218" s="1"/>
      <c r="PRK218" s="1"/>
      <c r="PRL218" s="1"/>
      <c r="PRM218" s="1"/>
      <c r="PRN218" s="1"/>
      <c r="PRO218" s="1"/>
      <c r="PRP218" s="1"/>
      <c r="PRQ218" s="1"/>
      <c r="PRR218" s="1"/>
      <c r="PRS218" s="1"/>
      <c r="PRT218" s="1"/>
      <c r="PRU218" s="1"/>
      <c r="PRV218" s="1"/>
      <c r="PRW218" s="1"/>
      <c r="PRX218" s="1"/>
      <c r="PRY218" s="1"/>
      <c r="PRZ218" s="1"/>
      <c r="PSA218" s="1"/>
      <c r="PSB218" s="1"/>
      <c r="PSC218" s="1"/>
      <c r="PSD218" s="1"/>
      <c r="PSE218" s="1"/>
      <c r="PSF218" s="1"/>
      <c r="PSG218" s="1"/>
      <c r="PSH218" s="1"/>
      <c r="PSI218" s="1"/>
      <c r="PSJ218" s="1"/>
      <c r="PSK218" s="1"/>
      <c r="PSL218" s="1"/>
      <c r="PSM218" s="1"/>
      <c r="PSN218" s="1"/>
      <c r="PSO218" s="1"/>
      <c r="PSP218" s="1"/>
      <c r="PSQ218" s="1"/>
      <c r="PSR218" s="1"/>
      <c r="PSS218" s="1"/>
      <c r="PST218" s="1"/>
      <c r="PSU218" s="1"/>
      <c r="PSV218" s="1"/>
      <c r="PSW218" s="1"/>
      <c r="PSX218" s="1"/>
      <c r="PSY218" s="1"/>
      <c r="PSZ218" s="1"/>
      <c r="PTA218" s="1"/>
      <c r="PTB218" s="1"/>
      <c r="PTC218" s="1"/>
      <c r="PTD218" s="1"/>
      <c r="PTE218" s="1"/>
      <c r="PTF218" s="1"/>
      <c r="PTG218" s="1"/>
      <c r="PTH218" s="1"/>
      <c r="PTI218" s="1"/>
      <c r="PTJ218" s="1"/>
      <c r="PTK218" s="1"/>
      <c r="PTL218" s="1"/>
      <c r="PTM218" s="1"/>
      <c r="PTN218" s="1"/>
      <c r="PTO218" s="1"/>
      <c r="PTP218" s="1"/>
      <c r="PTQ218" s="1"/>
      <c r="PTR218" s="1"/>
      <c r="PTS218" s="1"/>
      <c r="PTT218" s="1"/>
      <c r="PTU218" s="1"/>
      <c r="PTV218" s="1"/>
      <c r="PTW218" s="1"/>
      <c r="PTX218" s="1"/>
      <c r="PTY218" s="1"/>
      <c r="PTZ218" s="1"/>
      <c r="PUA218" s="1"/>
      <c r="PUB218" s="1"/>
      <c r="PUC218" s="1"/>
      <c r="PUD218" s="1"/>
      <c r="PUE218" s="1"/>
      <c r="PUF218" s="1"/>
      <c r="PUG218" s="1"/>
      <c r="PUH218" s="1"/>
      <c r="PUI218" s="1"/>
      <c r="PUJ218" s="1"/>
      <c r="PUK218" s="1"/>
      <c r="PUL218" s="1"/>
      <c r="PUM218" s="1"/>
      <c r="PUN218" s="1"/>
      <c r="PUO218" s="1"/>
      <c r="PUP218" s="1"/>
      <c r="PUQ218" s="1"/>
      <c r="PUR218" s="1"/>
      <c r="PUS218" s="1"/>
      <c r="PUT218" s="1"/>
      <c r="PUU218" s="1"/>
      <c r="PUV218" s="1"/>
      <c r="PUW218" s="1"/>
      <c r="PUX218" s="1"/>
      <c r="PUY218" s="1"/>
      <c r="PUZ218" s="1"/>
      <c r="PVA218" s="1"/>
      <c r="PVB218" s="1"/>
      <c r="PVC218" s="1"/>
      <c r="PVD218" s="1"/>
      <c r="PVE218" s="1"/>
      <c r="PVF218" s="1"/>
      <c r="PVG218" s="1"/>
      <c r="PVH218" s="1"/>
      <c r="PVI218" s="1"/>
      <c r="PVJ218" s="1"/>
      <c r="PVK218" s="1"/>
      <c r="PVL218" s="1"/>
      <c r="PVM218" s="1"/>
      <c r="PVN218" s="1"/>
      <c r="PVO218" s="1"/>
      <c r="PVP218" s="1"/>
      <c r="PVQ218" s="1"/>
      <c r="PVR218" s="1"/>
      <c r="PVS218" s="1"/>
      <c r="PVT218" s="1"/>
      <c r="PVU218" s="1"/>
      <c r="PVV218" s="1"/>
      <c r="PVW218" s="1"/>
      <c r="PVX218" s="1"/>
      <c r="PVY218" s="1"/>
      <c r="PVZ218" s="1"/>
      <c r="PWA218" s="1"/>
      <c r="PWB218" s="1"/>
      <c r="PWC218" s="1"/>
      <c r="PWD218" s="1"/>
      <c r="PWE218" s="1"/>
      <c r="PWF218" s="1"/>
      <c r="PWG218" s="1"/>
      <c r="PWH218" s="1"/>
      <c r="PWI218" s="1"/>
      <c r="PWJ218" s="1"/>
      <c r="PWK218" s="1"/>
      <c r="PWL218" s="1"/>
      <c r="PWM218" s="1"/>
      <c r="PWN218" s="1"/>
      <c r="PWO218" s="1"/>
      <c r="PWP218" s="1"/>
      <c r="PWQ218" s="1"/>
      <c r="PWR218" s="1"/>
      <c r="PWS218" s="1"/>
      <c r="PWT218" s="1"/>
      <c r="PWU218" s="1"/>
      <c r="PWV218" s="1"/>
      <c r="PWW218" s="1"/>
      <c r="PWX218" s="1"/>
      <c r="PWY218" s="1"/>
      <c r="PWZ218" s="1"/>
      <c r="PXA218" s="1"/>
      <c r="PXB218" s="1"/>
      <c r="PXC218" s="1"/>
      <c r="PXD218" s="1"/>
      <c r="PXE218" s="1"/>
      <c r="PXF218" s="1"/>
      <c r="PXG218" s="1"/>
      <c r="PXH218" s="1"/>
      <c r="PXI218" s="1"/>
      <c r="PXJ218" s="1"/>
      <c r="PXK218" s="1"/>
      <c r="PXL218" s="1"/>
      <c r="PXM218" s="1"/>
      <c r="PXN218" s="1"/>
      <c r="PXO218" s="1"/>
      <c r="PXP218" s="1"/>
      <c r="PXQ218" s="1"/>
      <c r="PXR218" s="1"/>
      <c r="PXS218" s="1"/>
      <c r="PXT218" s="1"/>
      <c r="PXU218" s="1"/>
      <c r="PXV218" s="1"/>
      <c r="PXW218" s="1"/>
      <c r="PXX218" s="1"/>
      <c r="PXY218" s="1"/>
      <c r="PXZ218" s="1"/>
      <c r="PYA218" s="1"/>
      <c r="PYB218" s="1"/>
      <c r="PYC218" s="1"/>
      <c r="PYD218" s="1"/>
      <c r="PYE218" s="1"/>
      <c r="PYF218" s="1"/>
      <c r="PYG218" s="1"/>
      <c r="PYH218" s="1"/>
      <c r="PYI218" s="1"/>
      <c r="PYJ218" s="1"/>
      <c r="PYK218" s="1"/>
      <c r="PYL218" s="1"/>
      <c r="PYM218" s="1"/>
      <c r="PYN218" s="1"/>
      <c r="PYO218" s="1"/>
      <c r="PYP218" s="1"/>
      <c r="PYQ218" s="1"/>
      <c r="PYR218" s="1"/>
      <c r="PYS218" s="1"/>
      <c r="PYT218" s="1"/>
      <c r="PYU218" s="1"/>
      <c r="PYV218" s="1"/>
      <c r="PYW218" s="1"/>
      <c r="PYX218" s="1"/>
      <c r="PYY218" s="1"/>
      <c r="PYZ218" s="1"/>
      <c r="PZA218" s="1"/>
      <c r="PZB218" s="1"/>
      <c r="PZC218" s="1"/>
      <c r="PZD218" s="1"/>
      <c r="PZE218" s="1"/>
      <c r="PZF218" s="1"/>
      <c r="PZG218" s="1"/>
      <c r="PZH218" s="1"/>
      <c r="PZI218" s="1"/>
      <c r="PZJ218" s="1"/>
      <c r="PZK218" s="1"/>
      <c r="PZL218" s="1"/>
      <c r="PZM218" s="1"/>
      <c r="PZN218" s="1"/>
      <c r="PZO218" s="1"/>
      <c r="PZP218" s="1"/>
      <c r="PZQ218" s="1"/>
      <c r="PZR218" s="1"/>
      <c r="PZS218" s="1"/>
      <c r="PZT218" s="1"/>
      <c r="PZU218" s="1"/>
      <c r="PZV218" s="1"/>
      <c r="PZW218" s="1"/>
      <c r="PZX218" s="1"/>
      <c r="PZY218" s="1"/>
      <c r="PZZ218" s="1"/>
      <c r="QAA218" s="1"/>
      <c r="QAB218" s="1"/>
      <c r="QAC218" s="1"/>
      <c r="QAD218" s="1"/>
      <c r="QAE218" s="1"/>
      <c r="QAF218" s="1"/>
      <c r="QAG218" s="1"/>
      <c r="QAH218" s="1"/>
      <c r="QAI218" s="1"/>
      <c r="QAJ218" s="1"/>
      <c r="QAK218" s="1"/>
      <c r="QAL218" s="1"/>
      <c r="QAM218" s="1"/>
      <c r="QAN218" s="1"/>
      <c r="QAO218" s="1"/>
      <c r="QAP218" s="1"/>
      <c r="QAQ218" s="1"/>
      <c r="QAR218" s="1"/>
      <c r="QAS218" s="1"/>
      <c r="QAT218" s="1"/>
      <c r="QAU218" s="1"/>
      <c r="QAV218" s="1"/>
      <c r="QAW218" s="1"/>
      <c r="QAX218" s="1"/>
      <c r="QAY218" s="1"/>
      <c r="QAZ218" s="1"/>
      <c r="QBA218" s="1"/>
      <c r="QBB218" s="1"/>
      <c r="QBC218" s="1"/>
      <c r="QBD218" s="1"/>
      <c r="QBE218" s="1"/>
      <c r="QBF218" s="1"/>
      <c r="QBG218" s="1"/>
      <c r="QBH218" s="1"/>
      <c r="QBI218" s="1"/>
      <c r="QBJ218" s="1"/>
      <c r="QBK218" s="1"/>
      <c r="QBL218" s="1"/>
      <c r="QBM218" s="1"/>
      <c r="QBN218" s="1"/>
      <c r="QBO218" s="1"/>
      <c r="QBP218" s="1"/>
      <c r="QBQ218" s="1"/>
      <c r="QBR218" s="1"/>
      <c r="QBS218" s="1"/>
      <c r="QBT218" s="1"/>
      <c r="QBU218" s="1"/>
      <c r="QBV218" s="1"/>
      <c r="QBW218" s="1"/>
      <c r="QBX218" s="1"/>
      <c r="QBY218" s="1"/>
      <c r="QBZ218" s="1"/>
      <c r="QCA218" s="1"/>
      <c r="QCB218" s="1"/>
      <c r="QCC218" s="1"/>
      <c r="QCD218" s="1"/>
      <c r="QCE218" s="1"/>
      <c r="QCF218" s="1"/>
      <c r="QCG218" s="1"/>
      <c r="QCH218" s="1"/>
      <c r="QCI218" s="1"/>
      <c r="QCJ218" s="1"/>
      <c r="QCK218" s="1"/>
      <c r="QCL218" s="1"/>
      <c r="QCM218" s="1"/>
      <c r="QCN218" s="1"/>
      <c r="QCO218" s="1"/>
      <c r="QCP218" s="1"/>
      <c r="QCQ218" s="1"/>
      <c r="QCR218" s="1"/>
      <c r="QCS218" s="1"/>
      <c r="QCT218" s="1"/>
      <c r="QCU218" s="1"/>
      <c r="QCV218" s="1"/>
      <c r="QCW218" s="1"/>
      <c r="QCX218" s="1"/>
      <c r="QCY218" s="1"/>
      <c r="QCZ218" s="1"/>
      <c r="QDA218" s="1"/>
      <c r="QDB218" s="1"/>
      <c r="QDC218" s="1"/>
      <c r="QDD218" s="1"/>
      <c r="QDE218" s="1"/>
      <c r="QDF218" s="1"/>
      <c r="QDG218" s="1"/>
      <c r="QDH218" s="1"/>
      <c r="QDI218" s="1"/>
      <c r="QDJ218" s="1"/>
      <c r="QDK218" s="1"/>
      <c r="QDL218" s="1"/>
      <c r="QDM218" s="1"/>
      <c r="QDN218" s="1"/>
      <c r="QDO218" s="1"/>
      <c r="QDP218" s="1"/>
      <c r="QDQ218" s="1"/>
      <c r="QDR218" s="1"/>
      <c r="QDS218" s="1"/>
      <c r="QDT218" s="1"/>
      <c r="QDU218" s="1"/>
      <c r="QDV218" s="1"/>
      <c r="QDW218" s="1"/>
      <c r="QDX218" s="1"/>
      <c r="QDY218" s="1"/>
      <c r="QDZ218" s="1"/>
      <c r="QEA218" s="1"/>
      <c r="QEB218" s="1"/>
      <c r="QEC218" s="1"/>
      <c r="QED218" s="1"/>
      <c r="QEE218" s="1"/>
      <c r="QEF218" s="1"/>
      <c r="QEG218" s="1"/>
      <c r="QEH218" s="1"/>
      <c r="QEI218" s="1"/>
      <c r="QEJ218" s="1"/>
      <c r="QEK218" s="1"/>
      <c r="QEL218" s="1"/>
      <c r="QEM218" s="1"/>
      <c r="QEN218" s="1"/>
      <c r="QEO218" s="1"/>
      <c r="QEP218" s="1"/>
      <c r="QEQ218" s="1"/>
      <c r="QER218" s="1"/>
      <c r="QES218" s="1"/>
      <c r="QET218" s="1"/>
      <c r="QEU218" s="1"/>
      <c r="QEV218" s="1"/>
      <c r="QEW218" s="1"/>
      <c r="QEX218" s="1"/>
      <c r="QEY218" s="1"/>
      <c r="QEZ218" s="1"/>
      <c r="QFA218" s="1"/>
      <c r="QFB218" s="1"/>
      <c r="QFC218" s="1"/>
      <c r="QFD218" s="1"/>
      <c r="QFE218" s="1"/>
      <c r="QFF218" s="1"/>
      <c r="QFG218" s="1"/>
      <c r="QFH218" s="1"/>
      <c r="QFI218" s="1"/>
      <c r="QFJ218" s="1"/>
      <c r="QFK218" s="1"/>
      <c r="QFL218" s="1"/>
      <c r="QFM218" s="1"/>
      <c r="QFN218" s="1"/>
      <c r="QFO218" s="1"/>
      <c r="QFP218" s="1"/>
      <c r="QFQ218" s="1"/>
      <c r="QFR218" s="1"/>
      <c r="QFS218" s="1"/>
      <c r="QFT218" s="1"/>
      <c r="QFU218" s="1"/>
      <c r="QFV218" s="1"/>
      <c r="QFW218" s="1"/>
      <c r="QFX218" s="1"/>
      <c r="QFY218" s="1"/>
      <c r="QFZ218" s="1"/>
      <c r="QGA218" s="1"/>
      <c r="QGB218" s="1"/>
      <c r="QGC218" s="1"/>
      <c r="QGD218" s="1"/>
      <c r="QGE218" s="1"/>
      <c r="QGF218" s="1"/>
      <c r="QGG218" s="1"/>
      <c r="QGH218" s="1"/>
      <c r="QGI218" s="1"/>
      <c r="QGJ218" s="1"/>
      <c r="QGK218" s="1"/>
      <c r="QGL218" s="1"/>
      <c r="QGM218" s="1"/>
      <c r="QGN218" s="1"/>
      <c r="QGO218" s="1"/>
      <c r="QGP218" s="1"/>
      <c r="QGQ218" s="1"/>
      <c r="QGR218" s="1"/>
      <c r="QGS218" s="1"/>
      <c r="QGT218" s="1"/>
      <c r="QGU218" s="1"/>
      <c r="QGV218" s="1"/>
      <c r="QGW218" s="1"/>
      <c r="QGX218" s="1"/>
      <c r="QGY218" s="1"/>
      <c r="QGZ218" s="1"/>
      <c r="QHA218" s="1"/>
      <c r="QHB218" s="1"/>
      <c r="QHC218" s="1"/>
      <c r="QHD218" s="1"/>
      <c r="QHE218" s="1"/>
      <c r="QHF218" s="1"/>
      <c r="QHG218" s="1"/>
      <c r="QHH218" s="1"/>
      <c r="QHI218" s="1"/>
      <c r="QHJ218" s="1"/>
      <c r="QHK218" s="1"/>
      <c r="QHL218" s="1"/>
      <c r="QHM218" s="1"/>
      <c r="QHN218" s="1"/>
      <c r="QHO218" s="1"/>
      <c r="QHP218" s="1"/>
      <c r="QHQ218" s="1"/>
      <c r="QHR218" s="1"/>
      <c r="QHS218" s="1"/>
      <c r="QHT218" s="1"/>
      <c r="QHU218" s="1"/>
      <c r="QHV218" s="1"/>
      <c r="QHW218" s="1"/>
      <c r="QHX218" s="1"/>
      <c r="QHY218" s="1"/>
      <c r="QHZ218" s="1"/>
      <c r="QIA218" s="1"/>
      <c r="QIB218" s="1"/>
      <c r="QIC218" s="1"/>
      <c r="QID218" s="1"/>
      <c r="QIE218" s="1"/>
      <c r="QIF218" s="1"/>
      <c r="QIG218" s="1"/>
      <c r="QIH218" s="1"/>
      <c r="QII218" s="1"/>
      <c r="QIJ218" s="1"/>
      <c r="QIK218" s="1"/>
      <c r="QIL218" s="1"/>
      <c r="QIM218" s="1"/>
      <c r="QIN218" s="1"/>
      <c r="QIO218" s="1"/>
      <c r="QIP218" s="1"/>
      <c r="QIQ218" s="1"/>
      <c r="QIR218" s="1"/>
      <c r="QIS218" s="1"/>
      <c r="QIT218" s="1"/>
      <c r="QIU218" s="1"/>
      <c r="QIV218" s="1"/>
      <c r="QIW218" s="1"/>
      <c r="QIX218" s="1"/>
      <c r="QIY218" s="1"/>
      <c r="QIZ218" s="1"/>
      <c r="QJA218" s="1"/>
      <c r="QJB218" s="1"/>
      <c r="QJC218" s="1"/>
      <c r="QJD218" s="1"/>
      <c r="QJE218" s="1"/>
      <c r="QJF218" s="1"/>
      <c r="QJG218" s="1"/>
      <c r="QJH218" s="1"/>
      <c r="QJI218" s="1"/>
      <c r="QJJ218" s="1"/>
      <c r="QJK218" s="1"/>
      <c r="QJL218" s="1"/>
      <c r="QJM218" s="1"/>
      <c r="QJN218" s="1"/>
      <c r="QJO218" s="1"/>
      <c r="QJP218" s="1"/>
      <c r="QJQ218" s="1"/>
      <c r="QJR218" s="1"/>
      <c r="QJS218" s="1"/>
      <c r="QJT218" s="1"/>
      <c r="QJU218" s="1"/>
      <c r="QJV218" s="1"/>
      <c r="QJW218" s="1"/>
      <c r="QJX218" s="1"/>
      <c r="QJY218" s="1"/>
      <c r="QJZ218" s="1"/>
      <c r="QKA218" s="1"/>
      <c r="QKB218" s="1"/>
      <c r="QKC218" s="1"/>
      <c r="QKD218" s="1"/>
      <c r="QKE218" s="1"/>
      <c r="QKF218" s="1"/>
      <c r="QKG218" s="1"/>
      <c r="QKH218" s="1"/>
      <c r="QKI218" s="1"/>
      <c r="QKJ218" s="1"/>
      <c r="QKK218" s="1"/>
      <c r="QKL218" s="1"/>
      <c r="QKM218" s="1"/>
      <c r="QKN218" s="1"/>
      <c r="QKO218" s="1"/>
      <c r="QKP218" s="1"/>
      <c r="QKQ218" s="1"/>
      <c r="QKR218" s="1"/>
      <c r="QKS218" s="1"/>
      <c r="QKT218" s="1"/>
      <c r="QKU218" s="1"/>
      <c r="QKV218" s="1"/>
      <c r="QKW218" s="1"/>
      <c r="QKX218" s="1"/>
      <c r="QKY218" s="1"/>
      <c r="QKZ218" s="1"/>
      <c r="QLA218" s="1"/>
      <c r="QLB218" s="1"/>
      <c r="QLC218" s="1"/>
      <c r="QLD218" s="1"/>
      <c r="QLE218" s="1"/>
      <c r="QLF218" s="1"/>
      <c r="QLG218" s="1"/>
      <c r="QLH218" s="1"/>
      <c r="QLI218" s="1"/>
      <c r="QLJ218" s="1"/>
      <c r="QLK218" s="1"/>
      <c r="QLL218" s="1"/>
      <c r="QLM218" s="1"/>
      <c r="QLN218" s="1"/>
      <c r="QLO218" s="1"/>
      <c r="QLP218" s="1"/>
      <c r="QLQ218" s="1"/>
      <c r="QLR218" s="1"/>
      <c r="QLS218" s="1"/>
      <c r="QLT218" s="1"/>
      <c r="QLU218" s="1"/>
      <c r="QLV218" s="1"/>
      <c r="QLW218" s="1"/>
      <c r="QLX218" s="1"/>
      <c r="QLY218" s="1"/>
      <c r="QLZ218" s="1"/>
      <c r="QMA218" s="1"/>
      <c r="QMB218" s="1"/>
      <c r="QMC218" s="1"/>
      <c r="QMD218" s="1"/>
      <c r="QME218" s="1"/>
      <c r="QMF218" s="1"/>
      <c r="QMG218" s="1"/>
      <c r="QMH218" s="1"/>
      <c r="QMI218" s="1"/>
      <c r="QMJ218" s="1"/>
      <c r="QMK218" s="1"/>
      <c r="QML218" s="1"/>
      <c r="QMM218" s="1"/>
      <c r="QMN218" s="1"/>
      <c r="QMO218" s="1"/>
      <c r="QMP218" s="1"/>
      <c r="QMQ218" s="1"/>
      <c r="QMR218" s="1"/>
      <c r="QMS218" s="1"/>
      <c r="QMT218" s="1"/>
      <c r="QMU218" s="1"/>
      <c r="QMV218" s="1"/>
      <c r="QMW218" s="1"/>
      <c r="QMX218" s="1"/>
      <c r="QMY218" s="1"/>
      <c r="QMZ218" s="1"/>
      <c r="QNA218" s="1"/>
      <c r="QNB218" s="1"/>
      <c r="QNC218" s="1"/>
      <c r="QND218" s="1"/>
      <c r="QNE218" s="1"/>
      <c r="QNF218" s="1"/>
      <c r="QNG218" s="1"/>
      <c r="QNH218" s="1"/>
      <c r="QNI218" s="1"/>
      <c r="QNJ218" s="1"/>
      <c r="QNK218" s="1"/>
      <c r="QNL218" s="1"/>
      <c r="QNM218" s="1"/>
      <c r="QNN218" s="1"/>
      <c r="QNO218" s="1"/>
      <c r="QNP218" s="1"/>
      <c r="QNQ218" s="1"/>
      <c r="QNR218" s="1"/>
      <c r="QNS218" s="1"/>
      <c r="QNT218" s="1"/>
      <c r="QNU218" s="1"/>
      <c r="QNV218" s="1"/>
      <c r="QNW218" s="1"/>
      <c r="QNX218" s="1"/>
      <c r="QNY218" s="1"/>
      <c r="QNZ218" s="1"/>
      <c r="QOA218" s="1"/>
      <c r="QOB218" s="1"/>
      <c r="QOC218" s="1"/>
      <c r="QOD218" s="1"/>
      <c r="QOE218" s="1"/>
      <c r="QOF218" s="1"/>
      <c r="QOG218" s="1"/>
      <c r="QOH218" s="1"/>
      <c r="QOI218" s="1"/>
      <c r="QOJ218" s="1"/>
      <c r="QOK218" s="1"/>
      <c r="QOL218" s="1"/>
      <c r="QOM218" s="1"/>
      <c r="QON218" s="1"/>
      <c r="QOO218" s="1"/>
      <c r="QOP218" s="1"/>
      <c r="QOQ218" s="1"/>
      <c r="QOR218" s="1"/>
      <c r="QOS218" s="1"/>
      <c r="QOT218" s="1"/>
      <c r="QOU218" s="1"/>
      <c r="QOV218" s="1"/>
      <c r="QOW218" s="1"/>
      <c r="QOX218" s="1"/>
      <c r="QOY218" s="1"/>
      <c r="QOZ218" s="1"/>
      <c r="QPA218" s="1"/>
      <c r="QPB218" s="1"/>
      <c r="QPC218" s="1"/>
      <c r="QPD218" s="1"/>
      <c r="QPE218" s="1"/>
      <c r="QPF218" s="1"/>
      <c r="QPG218" s="1"/>
      <c r="QPH218" s="1"/>
      <c r="QPI218" s="1"/>
      <c r="QPJ218" s="1"/>
      <c r="QPK218" s="1"/>
      <c r="QPL218" s="1"/>
      <c r="QPM218" s="1"/>
      <c r="QPN218" s="1"/>
      <c r="QPO218" s="1"/>
      <c r="QPP218" s="1"/>
      <c r="QPQ218" s="1"/>
      <c r="QPR218" s="1"/>
      <c r="QPS218" s="1"/>
      <c r="QPT218" s="1"/>
      <c r="QPU218" s="1"/>
      <c r="QPV218" s="1"/>
      <c r="QPW218" s="1"/>
      <c r="QPX218" s="1"/>
      <c r="QPY218" s="1"/>
      <c r="QPZ218" s="1"/>
      <c r="QQA218" s="1"/>
      <c r="QQB218" s="1"/>
      <c r="QQC218" s="1"/>
      <c r="QQD218" s="1"/>
      <c r="QQE218" s="1"/>
      <c r="QQF218" s="1"/>
      <c r="QQG218" s="1"/>
      <c r="QQH218" s="1"/>
      <c r="QQI218" s="1"/>
      <c r="QQJ218" s="1"/>
      <c r="QQK218" s="1"/>
      <c r="QQL218" s="1"/>
      <c r="QQM218" s="1"/>
      <c r="QQN218" s="1"/>
      <c r="QQO218" s="1"/>
      <c r="QQP218" s="1"/>
      <c r="QQQ218" s="1"/>
      <c r="QQR218" s="1"/>
      <c r="QQS218" s="1"/>
      <c r="QQT218" s="1"/>
      <c r="QQU218" s="1"/>
      <c r="QQV218" s="1"/>
      <c r="QQW218" s="1"/>
      <c r="QQX218" s="1"/>
      <c r="QQY218" s="1"/>
      <c r="QQZ218" s="1"/>
      <c r="QRA218" s="1"/>
      <c r="QRB218" s="1"/>
      <c r="QRC218" s="1"/>
      <c r="QRD218" s="1"/>
      <c r="QRE218" s="1"/>
      <c r="QRF218" s="1"/>
      <c r="QRG218" s="1"/>
      <c r="QRH218" s="1"/>
      <c r="QRI218" s="1"/>
      <c r="QRJ218" s="1"/>
      <c r="QRK218" s="1"/>
      <c r="QRL218" s="1"/>
      <c r="QRM218" s="1"/>
      <c r="QRN218" s="1"/>
      <c r="QRO218" s="1"/>
      <c r="QRP218" s="1"/>
      <c r="QRQ218" s="1"/>
      <c r="QRR218" s="1"/>
      <c r="QRS218" s="1"/>
      <c r="QRT218" s="1"/>
      <c r="QRU218" s="1"/>
      <c r="QRV218" s="1"/>
      <c r="QRW218" s="1"/>
      <c r="QRX218" s="1"/>
      <c r="QRY218" s="1"/>
      <c r="QRZ218" s="1"/>
      <c r="QSA218" s="1"/>
      <c r="QSB218" s="1"/>
      <c r="QSC218" s="1"/>
      <c r="QSD218" s="1"/>
      <c r="QSE218" s="1"/>
      <c r="QSF218" s="1"/>
      <c r="QSG218" s="1"/>
      <c r="QSH218" s="1"/>
      <c r="QSI218" s="1"/>
      <c r="QSJ218" s="1"/>
      <c r="QSK218" s="1"/>
      <c r="QSL218" s="1"/>
      <c r="QSM218" s="1"/>
      <c r="QSN218" s="1"/>
      <c r="QSO218" s="1"/>
      <c r="QSP218" s="1"/>
      <c r="QSQ218" s="1"/>
      <c r="QSR218" s="1"/>
      <c r="QSS218" s="1"/>
      <c r="QST218" s="1"/>
      <c r="QSU218" s="1"/>
      <c r="QSV218" s="1"/>
      <c r="QSW218" s="1"/>
      <c r="QSX218" s="1"/>
      <c r="QSY218" s="1"/>
      <c r="QSZ218" s="1"/>
      <c r="QTA218" s="1"/>
      <c r="QTB218" s="1"/>
      <c r="QTC218" s="1"/>
      <c r="QTD218" s="1"/>
      <c r="QTE218" s="1"/>
      <c r="QTF218" s="1"/>
      <c r="QTG218" s="1"/>
      <c r="QTH218" s="1"/>
      <c r="QTI218" s="1"/>
      <c r="QTJ218" s="1"/>
      <c r="QTK218" s="1"/>
      <c r="QTL218" s="1"/>
      <c r="QTM218" s="1"/>
      <c r="QTN218" s="1"/>
      <c r="QTO218" s="1"/>
      <c r="QTP218" s="1"/>
      <c r="QTQ218" s="1"/>
      <c r="QTR218" s="1"/>
      <c r="QTS218" s="1"/>
      <c r="QTT218" s="1"/>
      <c r="QTU218" s="1"/>
      <c r="QTV218" s="1"/>
      <c r="QTW218" s="1"/>
      <c r="QTX218" s="1"/>
      <c r="QTY218" s="1"/>
      <c r="QTZ218" s="1"/>
      <c r="QUA218" s="1"/>
      <c r="QUB218" s="1"/>
      <c r="QUC218" s="1"/>
      <c r="QUD218" s="1"/>
      <c r="QUE218" s="1"/>
      <c r="QUF218" s="1"/>
      <c r="QUG218" s="1"/>
      <c r="QUH218" s="1"/>
      <c r="QUI218" s="1"/>
      <c r="QUJ218" s="1"/>
      <c r="QUK218" s="1"/>
      <c r="QUL218" s="1"/>
      <c r="QUM218" s="1"/>
      <c r="QUN218" s="1"/>
      <c r="QUO218" s="1"/>
      <c r="QUP218" s="1"/>
      <c r="QUQ218" s="1"/>
      <c r="QUR218" s="1"/>
      <c r="QUS218" s="1"/>
      <c r="QUT218" s="1"/>
      <c r="QUU218" s="1"/>
      <c r="QUV218" s="1"/>
      <c r="QUW218" s="1"/>
      <c r="QUX218" s="1"/>
      <c r="QUY218" s="1"/>
      <c r="QUZ218" s="1"/>
      <c r="QVA218" s="1"/>
      <c r="QVB218" s="1"/>
      <c r="QVC218" s="1"/>
      <c r="QVD218" s="1"/>
      <c r="QVE218" s="1"/>
      <c r="QVF218" s="1"/>
      <c r="QVG218" s="1"/>
      <c r="QVH218" s="1"/>
      <c r="QVI218" s="1"/>
      <c r="QVJ218" s="1"/>
      <c r="QVK218" s="1"/>
      <c r="QVL218" s="1"/>
      <c r="QVM218" s="1"/>
      <c r="QVN218" s="1"/>
      <c r="QVO218" s="1"/>
      <c r="QVP218" s="1"/>
      <c r="QVQ218" s="1"/>
      <c r="QVR218" s="1"/>
      <c r="QVS218" s="1"/>
      <c r="QVT218" s="1"/>
      <c r="QVU218" s="1"/>
      <c r="QVV218" s="1"/>
      <c r="QVW218" s="1"/>
      <c r="QVX218" s="1"/>
      <c r="QVY218" s="1"/>
      <c r="QVZ218" s="1"/>
      <c r="QWA218" s="1"/>
      <c r="QWB218" s="1"/>
      <c r="QWC218" s="1"/>
      <c r="QWD218" s="1"/>
      <c r="QWE218" s="1"/>
      <c r="QWF218" s="1"/>
      <c r="QWG218" s="1"/>
      <c r="QWH218" s="1"/>
      <c r="QWI218" s="1"/>
      <c r="QWJ218" s="1"/>
      <c r="QWK218" s="1"/>
      <c r="QWL218" s="1"/>
      <c r="QWM218" s="1"/>
      <c r="QWN218" s="1"/>
      <c r="QWO218" s="1"/>
      <c r="QWP218" s="1"/>
      <c r="QWQ218" s="1"/>
      <c r="QWR218" s="1"/>
      <c r="QWS218" s="1"/>
      <c r="QWT218" s="1"/>
      <c r="QWU218" s="1"/>
      <c r="QWV218" s="1"/>
      <c r="QWW218" s="1"/>
      <c r="QWX218" s="1"/>
      <c r="QWY218" s="1"/>
      <c r="QWZ218" s="1"/>
      <c r="QXA218" s="1"/>
      <c r="QXB218" s="1"/>
      <c r="QXC218" s="1"/>
      <c r="QXD218" s="1"/>
      <c r="QXE218" s="1"/>
      <c r="QXF218" s="1"/>
      <c r="QXG218" s="1"/>
      <c r="QXH218" s="1"/>
      <c r="QXI218" s="1"/>
      <c r="QXJ218" s="1"/>
      <c r="QXK218" s="1"/>
      <c r="QXL218" s="1"/>
      <c r="QXM218" s="1"/>
      <c r="QXN218" s="1"/>
      <c r="QXO218" s="1"/>
      <c r="QXP218" s="1"/>
      <c r="QXQ218" s="1"/>
      <c r="QXR218" s="1"/>
      <c r="QXS218" s="1"/>
      <c r="QXT218" s="1"/>
      <c r="QXU218" s="1"/>
      <c r="QXV218" s="1"/>
      <c r="QXW218" s="1"/>
      <c r="QXX218" s="1"/>
      <c r="QXY218" s="1"/>
      <c r="QXZ218" s="1"/>
      <c r="QYA218" s="1"/>
      <c r="QYB218" s="1"/>
      <c r="QYC218" s="1"/>
      <c r="QYD218" s="1"/>
      <c r="QYE218" s="1"/>
      <c r="QYF218" s="1"/>
      <c r="QYG218" s="1"/>
      <c r="QYH218" s="1"/>
      <c r="QYI218" s="1"/>
      <c r="QYJ218" s="1"/>
      <c r="QYK218" s="1"/>
      <c r="QYL218" s="1"/>
      <c r="QYM218" s="1"/>
      <c r="QYN218" s="1"/>
      <c r="QYO218" s="1"/>
      <c r="QYP218" s="1"/>
      <c r="QYQ218" s="1"/>
      <c r="QYR218" s="1"/>
      <c r="QYS218" s="1"/>
      <c r="QYT218" s="1"/>
      <c r="QYU218" s="1"/>
      <c r="QYV218" s="1"/>
      <c r="QYW218" s="1"/>
      <c r="QYX218" s="1"/>
      <c r="QYY218" s="1"/>
      <c r="QYZ218" s="1"/>
      <c r="QZA218" s="1"/>
      <c r="QZB218" s="1"/>
      <c r="QZC218" s="1"/>
      <c r="QZD218" s="1"/>
      <c r="QZE218" s="1"/>
      <c r="QZF218" s="1"/>
      <c r="QZG218" s="1"/>
      <c r="QZH218" s="1"/>
      <c r="QZI218" s="1"/>
      <c r="QZJ218" s="1"/>
      <c r="QZK218" s="1"/>
      <c r="QZL218" s="1"/>
      <c r="QZM218" s="1"/>
      <c r="QZN218" s="1"/>
      <c r="QZO218" s="1"/>
      <c r="QZP218" s="1"/>
      <c r="QZQ218" s="1"/>
      <c r="QZR218" s="1"/>
      <c r="QZS218" s="1"/>
      <c r="QZT218" s="1"/>
      <c r="QZU218" s="1"/>
      <c r="QZV218" s="1"/>
      <c r="QZW218" s="1"/>
      <c r="QZX218" s="1"/>
      <c r="QZY218" s="1"/>
      <c r="QZZ218" s="1"/>
      <c r="RAA218" s="1"/>
      <c r="RAB218" s="1"/>
      <c r="RAC218" s="1"/>
      <c r="RAD218" s="1"/>
      <c r="RAE218" s="1"/>
      <c r="RAF218" s="1"/>
      <c r="RAG218" s="1"/>
      <c r="RAH218" s="1"/>
      <c r="RAI218" s="1"/>
      <c r="RAJ218" s="1"/>
      <c r="RAK218" s="1"/>
      <c r="RAL218" s="1"/>
      <c r="RAM218" s="1"/>
      <c r="RAN218" s="1"/>
      <c r="RAO218" s="1"/>
      <c r="RAP218" s="1"/>
      <c r="RAQ218" s="1"/>
      <c r="RAR218" s="1"/>
      <c r="RAS218" s="1"/>
      <c r="RAT218" s="1"/>
      <c r="RAU218" s="1"/>
      <c r="RAV218" s="1"/>
      <c r="RAW218" s="1"/>
      <c r="RAX218" s="1"/>
      <c r="RAY218" s="1"/>
      <c r="RAZ218" s="1"/>
      <c r="RBA218" s="1"/>
      <c r="RBB218" s="1"/>
      <c r="RBC218" s="1"/>
      <c r="RBD218" s="1"/>
      <c r="RBE218" s="1"/>
      <c r="RBF218" s="1"/>
      <c r="RBG218" s="1"/>
      <c r="RBH218" s="1"/>
      <c r="RBI218" s="1"/>
      <c r="RBJ218" s="1"/>
      <c r="RBK218" s="1"/>
      <c r="RBL218" s="1"/>
      <c r="RBM218" s="1"/>
      <c r="RBN218" s="1"/>
      <c r="RBO218" s="1"/>
      <c r="RBP218" s="1"/>
      <c r="RBQ218" s="1"/>
      <c r="RBR218" s="1"/>
      <c r="RBS218" s="1"/>
      <c r="RBT218" s="1"/>
      <c r="RBU218" s="1"/>
      <c r="RBV218" s="1"/>
      <c r="RBW218" s="1"/>
      <c r="RBX218" s="1"/>
      <c r="RBY218" s="1"/>
      <c r="RBZ218" s="1"/>
      <c r="RCA218" s="1"/>
      <c r="RCB218" s="1"/>
      <c r="RCC218" s="1"/>
      <c r="RCD218" s="1"/>
      <c r="RCE218" s="1"/>
      <c r="RCF218" s="1"/>
      <c r="RCG218" s="1"/>
      <c r="RCH218" s="1"/>
      <c r="RCI218" s="1"/>
      <c r="RCJ218" s="1"/>
      <c r="RCK218" s="1"/>
      <c r="RCL218" s="1"/>
      <c r="RCM218" s="1"/>
      <c r="RCN218" s="1"/>
      <c r="RCO218" s="1"/>
      <c r="RCP218" s="1"/>
      <c r="RCQ218" s="1"/>
      <c r="RCR218" s="1"/>
      <c r="RCS218" s="1"/>
      <c r="RCT218" s="1"/>
      <c r="RCU218" s="1"/>
      <c r="RCV218" s="1"/>
      <c r="RCW218" s="1"/>
      <c r="RCX218" s="1"/>
      <c r="RCY218" s="1"/>
      <c r="RCZ218" s="1"/>
      <c r="RDA218" s="1"/>
      <c r="RDB218" s="1"/>
      <c r="RDC218" s="1"/>
      <c r="RDD218" s="1"/>
      <c r="RDE218" s="1"/>
      <c r="RDF218" s="1"/>
      <c r="RDG218" s="1"/>
      <c r="RDH218" s="1"/>
      <c r="RDI218" s="1"/>
      <c r="RDJ218" s="1"/>
      <c r="RDK218" s="1"/>
      <c r="RDL218" s="1"/>
      <c r="RDM218" s="1"/>
      <c r="RDN218" s="1"/>
      <c r="RDO218" s="1"/>
      <c r="RDP218" s="1"/>
      <c r="RDQ218" s="1"/>
      <c r="RDR218" s="1"/>
      <c r="RDS218" s="1"/>
      <c r="RDT218" s="1"/>
      <c r="RDU218" s="1"/>
      <c r="RDV218" s="1"/>
      <c r="RDW218" s="1"/>
      <c r="RDX218" s="1"/>
      <c r="RDY218" s="1"/>
      <c r="RDZ218" s="1"/>
      <c r="REA218" s="1"/>
      <c r="REB218" s="1"/>
      <c r="REC218" s="1"/>
      <c r="RED218" s="1"/>
      <c r="REE218" s="1"/>
      <c r="REF218" s="1"/>
      <c r="REG218" s="1"/>
      <c r="REH218" s="1"/>
      <c r="REI218" s="1"/>
      <c r="REJ218" s="1"/>
      <c r="REK218" s="1"/>
      <c r="REL218" s="1"/>
      <c r="REM218" s="1"/>
      <c r="REN218" s="1"/>
      <c r="REO218" s="1"/>
      <c r="REP218" s="1"/>
      <c r="REQ218" s="1"/>
      <c r="RER218" s="1"/>
      <c r="RES218" s="1"/>
      <c r="RET218" s="1"/>
      <c r="REU218" s="1"/>
      <c r="REV218" s="1"/>
      <c r="REW218" s="1"/>
      <c r="REX218" s="1"/>
      <c r="REY218" s="1"/>
      <c r="REZ218" s="1"/>
      <c r="RFA218" s="1"/>
      <c r="RFB218" s="1"/>
      <c r="RFC218" s="1"/>
      <c r="RFD218" s="1"/>
      <c r="RFE218" s="1"/>
      <c r="RFF218" s="1"/>
      <c r="RFG218" s="1"/>
      <c r="RFH218" s="1"/>
      <c r="RFI218" s="1"/>
      <c r="RFJ218" s="1"/>
      <c r="RFK218" s="1"/>
      <c r="RFL218" s="1"/>
      <c r="RFM218" s="1"/>
      <c r="RFN218" s="1"/>
      <c r="RFO218" s="1"/>
      <c r="RFP218" s="1"/>
      <c r="RFQ218" s="1"/>
      <c r="RFR218" s="1"/>
      <c r="RFS218" s="1"/>
      <c r="RFT218" s="1"/>
      <c r="RFU218" s="1"/>
      <c r="RFV218" s="1"/>
      <c r="RFW218" s="1"/>
      <c r="RFX218" s="1"/>
      <c r="RFY218" s="1"/>
      <c r="RFZ218" s="1"/>
      <c r="RGA218" s="1"/>
      <c r="RGB218" s="1"/>
      <c r="RGC218" s="1"/>
      <c r="RGD218" s="1"/>
      <c r="RGE218" s="1"/>
      <c r="RGF218" s="1"/>
      <c r="RGG218" s="1"/>
      <c r="RGH218" s="1"/>
      <c r="RGI218" s="1"/>
      <c r="RGJ218" s="1"/>
      <c r="RGK218" s="1"/>
      <c r="RGL218" s="1"/>
      <c r="RGM218" s="1"/>
      <c r="RGN218" s="1"/>
      <c r="RGO218" s="1"/>
      <c r="RGP218" s="1"/>
      <c r="RGQ218" s="1"/>
      <c r="RGR218" s="1"/>
      <c r="RGS218" s="1"/>
      <c r="RGT218" s="1"/>
      <c r="RGU218" s="1"/>
      <c r="RGV218" s="1"/>
      <c r="RGW218" s="1"/>
      <c r="RGX218" s="1"/>
      <c r="RGY218" s="1"/>
      <c r="RGZ218" s="1"/>
      <c r="RHA218" s="1"/>
      <c r="RHB218" s="1"/>
      <c r="RHC218" s="1"/>
      <c r="RHD218" s="1"/>
      <c r="RHE218" s="1"/>
      <c r="RHF218" s="1"/>
      <c r="RHG218" s="1"/>
      <c r="RHH218" s="1"/>
      <c r="RHI218" s="1"/>
      <c r="RHJ218" s="1"/>
      <c r="RHK218" s="1"/>
      <c r="RHL218" s="1"/>
      <c r="RHM218" s="1"/>
      <c r="RHN218" s="1"/>
      <c r="RHO218" s="1"/>
      <c r="RHP218" s="1"/>
      <c r="RHQ218" s="1"/>
      <c r="RHR218" s="1"/>
      <c r="RHS218" s="1"/>
      <c r="RHT218" s="1"/>
      <c r="RHU218" s="1"/>
      <c r="RHV218" s="1"/>
      <c r="RHW218" s="1"/>
      <c r="RHX218" s="1"/>
      <c r="RHY218" s="1"/>
      <c r="RHZ218" s="1"/>
      <c r="RIA218" s="1"/>
      <c r="RIB218" s="1"/>
      <c r="RIC218" s="1"/>
      <c r="RID218" s="1"/>
      <c r="RIE218" s="1"/>
      <c r="RIF218" s="1"/>
      <c r="RIG218" s="1"/>
      <c r="RIH218" s="1"/>
      <c r="RII218" s="1"/>
      <c r="RIJ218" s="1"/>
      <c r="RIK218" s="1"/>
      <c r="RIL218" s="1"/>
      <c r="RIM218" s="1"/>
      <c r="RIN218" s="1"/>
      <c r="RIO218" s="1"/>
      <c r="RIP218" s="1"/>
      <c r="RIQ218" s="1"/>
      <c r="RIR218" s="1"/>
      <c r="RIS218" s="1"/>
      <c r="RIT218" s="1"/>
      <c r="RIU218" s="1"/>
      <c r="RIV218" s="1"/>
      <c r="RIW218" s="1"/>
      <c r="RIX218" s="1"/>
      <c r="RIY218" s="1"/>
      <c r="RIZ218" s="1"/>
      <c r="RJA218" s="1"/>
      <c r="RJB218" s="1"/>
      <c r="RJC218" s="1"/>
      <c r="RJD218" s="1"/>
      <c r="RJE218" s="1"/>
      <c r="RJF218" s="1"/>
      <c r="RJG218" s="1"/>
      <c r="RJH218" s="1"/>
      <c r="RJI218" s="1"/>
      <c r="RJJ218" s="1"/>
      <c r="RJK218" s="1"/>
      <c r="RJL218" s="1"/>
      <c r="RJM218" s="1"/>
      <c r="RJN218" s="1"/>
      <c r="RJO218" s="1"/>
      <c r="RJP218" s="1"/>
      <c r="RJQ218" s="1"/>
      <c r="RJR218" s="1"/>
      <c r="RJS218" s="1"/>
      <c r="RJT218" s="1"/>
      <c r="RJU218" s="1"/>
      <c r="RJV218" s="1"/>
      <c r="RJW218" s="1"/>
      <c r="RJX218" s="1"/>
      <c r="RJY218" s="1"/>
      <c r="RJZ218" s="1"/>
      <c r="RKA218" s="1"/>
      <c r="RKB218" s="1"/>
      <c r="RKC218" s="1"/>
      <c r="RKD218" s="1"/>
      <c r="RKE218" s="1"/>
      <c r="RKF218" s="1"/>
      <c r="RKG218" s="1"/>
      <c r="RKH218" s="1"/>
      <c r="RKI218" s="1"/>
      <c r="RKJ218" s="1"/>
      <c r="RKK218" s="1"/>
      <c r="RKL218" s="1"/>
      <c r="RKM218" s="1"/>
      <c r="RKN218" s="1"/>
      <c r="RKO218" s="1"/>
      <c r="RKP218" s="1"/>
      <c r="RKQ218" s="1"/>
      <c r="RKR218" s="1"/>
      <c r="RKS218" s="1"/>
      <c r="RKT218" s="1"/>
      <c r="RKU218" s="1"/>
      <c r="RKV218" s="1"/>
      <c r="RKW218" s="1"/>
      <c r="RKX218" s="1"/>
      <c r="RKY218" s="1"/>
      <c r="RKZ218" s="1"/>
      <c r="RLA218" s="1"/>
      <c r="RLB218" s="1"/>
      <c r="RLC218" s="1"/>
      <c r="RLD218" s="1"/>
      <c r="RLE218" s="1"/>
      <c r="RLF218" s="1"/>
      <c r="RLG218" s="1"/>
      <c r="RLH218" s="1"/>
      <c r="RLI218" s="1"/>
      <c r="RLJ218" s="1"/>
      <c r="RLK218" s="1"/>
      <c r="RLL218" s="1"/>
      <c r="RLM218" s="1"/>
      <c r="RLN218" s="1"/>
      <c r="RLO218" s="1"/>
      <c r="RLP218" s="1"/>
      <c r="RLQ218" s="1"/>
      <c r="RLR218" s="1"/>
      <c r="RLS218" s="1"/>
      <c r="RLT218" s="1"/>
      <c r="RLU218" s="1"/>
      <c r="RLV218" s="1"/>
      <c r="RLW218" s="1"/>
      <c r="RLX218" s="1"/>
      <c r="RLY218" s="1"/>
      <c r="RLZ218" s="1"/>
      <c r="RMA218" s="1"/>
      <c r="RMB218" s="1"/>
      <c r="RMC218" s="1"/>
      <c r="RMD218" s="1"/>
      <c r="RME218" s="1"/>
      <c r="RMF218" s="1"/>
      <c r="RMG218" s="1"/>
      <c r="RMH218" s="1"/>
      <c r="RMI218" s="1"/>
      <c r="RMJ218" s="1"/>
      <c r="RMK218" s="1"/>
      <c r="RML218" s="1"/>
      <c r="RMM218" s="1"/>
      <c r="RMN218" s="1"/>
      <c r="RMO218" s="1"/>
      <c r="RMP218" s="1"/>
      <c r="RMQ218" s="1"/>
      <c r="RMR218" s="1"/>
      <c r="RMS218" s="1"/>
      <c r="RMT218" s="1"/>
      <c r="RMU218" s="1"/>
      <c r="RMV218" s="1"/>
      <c r="RMW218" s="1"/>
      <c r="RMX218" s="1"/>
      <c r="RMY218" s="1"/>
      <c r="RMZ218" s="1"/>
      <c r="RNA218" s="1"/>
      <c r="RNB218" s="1"/>
      <c r="RNC218" s="1"/>
      <c r="RND218" s="1"/>
      <c r="RNE218" s="1"/>
      <c r="RNF218" s="1"/>
      <c r="RNG218" s="1"/>
      <c r="RNH218" s="1"/>
      <c r="RNI218" s="1"/>
      <c r="RNJ218" s="1"/>
      <c r="RNK218" s="1"/>
      <c r="RNL218" s="1"/>
      <c r="RNM218" s="1"/>
      <c r="RNN218" s="1"/>
      <c r="RNO218" s="1"/>
      <c r="RNP218" s="1"/>
      <c r="RNQ218" s="1"/>
      <c r="RNR218" s="1"/>
      <c r="RNS218" s="1"/>
      <c r="RNT218" s="1"/>
      <c r="RNU218" s="1"/>
      <c r="RNV218" s="1"/>
      <c r="RNW218" s="1"/>
      <c r="RNX218" s="1"/>
      <c r="RNY218" s="1"/>
      <c r="RNZ218" s="1"/>
      <c r="ROA218" s="1"/>
      <c r="ROB218" s="1"/>
      <c r="ROC218" s="1"/>
      <c r="ROD218" s="1"/>
      <c r="ROE218" s="1"/>
      <c r="ROF218" s="1"/>
      <c r="ROG218" s="1"/>
      <c r="ROH218" s="1"/>
      <c r="ROI218" s="1"/>
      <c r="ROJ218" s="1"/>
      <c r="ROK218" s="1"/>
      <c r="ROL218" s="1"/>
      <c r="ROM218" s="1"/>
      <c r="RON218" s="1"/>
      <c r="ROO218" s="1"/>
      <c r="ROP218" s="1"/>
      <c r="ROQ218" s="1"/>
      <c r="ROR218" s="1"/>
      <c r="ROS218" s="1"/>
      <c r="ROT218" s="1"/>
      <c r="ROU218" s="1"/>
      <c r="ROV218" s="1"/>
      <c r="ROW218" s="1"/>
      <c r="ROX218" s="1"/>
      <c r="ROY218" s="1"/>
      <c r="ROZ218" s="1"/>
      <c r="RPA218" s="1"/>
      <c r="RPB218" s="1"/>
      <c r="RPC218" s="1"/>
      <c r="RPD218" s="1"/>
      <c r="RPE218" s="1"/>
      <c r="RPF218" s="1"/>
      <c r="RPG218" s="1"/>
      <c r="RPH218" s="1"/>
      <c r="RPI218" s="1"/>
      <c r="RPJ218" s="1"/>
      <c r="RPK218" s="1"/>
      <c r="RPL218" s="1"/>
      <c r="RPM218" s="1"/>
      <c r="RPN218" s="1"/>
      <c r="RPO218" s="1"/>
      <c r="RPP218" s="1"/>
      <c r="RPQ218" s="1"/>
      <c r="RPR218" s="1"/>
      <c r="RPS218" s="1"/>
      <c r="RPT218" s="1"/>
      <c r="RPU218" s="1"/>
      <c r="RPV218" s="1"/>
      <c r="RPW218" s="1"/>
      <c r="RPX218" s="1"/>
      <c r="RPY218" s="1"/>
      <c r="RPZ218" s="1"/>
      <c r="RQA218" s="1"/>
      <c r="RQB218" s="1"/>
      <c r="RQC218" s="1"/>
      <c r="RQD218" s="1"/>
      <c r="RQE218" s="1"/>
      <c r="RQF218" s="1"/>
      <c r="RQG218" s="1"/>
      <c r="RQH218" s="1"/>
      <c r="RQI218" s="1"/>
      <c r="RQJ218" s="1"/>
      <c r="RQK218" s="1"/>
      <c r="RQL218" s="1"/>
      <c r="RQM218" s="1"/>
      <c r="RQN218" s="1"/>
      <c r="RQO218" s="1"/>
      <c r="RQP218" s="1"/>
      <c r="RQQ218" s="1"/>
      <c r="RQR218" s="1"/>
      <c r="RQS218" s="1"/>
      <c r="RQT218" s="1"/>
      <c r="RQU218" s="1"/>
      <c r="RQV218" s="1"/>
      <c r="RQW218" s="1"/>
      <c r="RQX218" s="1"/>
      <c r="RQY218" s="1"/>
      <c r="RQZ218" s="1"/>
      <c r="RRA218" s="1"/>
      <c r="RRB218" s="1"/>
      <c r="RRC218" s="1"/>
      <c r="RRD218" s="1"/>
      <c r="RRE218" s="1"/>
      <c r="RRF218" s="1"/>
      <c r="RRG218" s="1"/>
      <c r="RRH218" s="1"/>
      <c r="RRI218" s="1"/>
      <c r="RRJ218" s="1"/>
      <c r="RRK218" s="1"/>
      <c r="RRL218" s="1"/>
      <c r="RRM218" s="1"/>
      <c r="RRN218" s="1"/>
      <c r="RRO218" s="1"/>
      <c r="RRP218" s="1"/>
      <c r="RRQ218" s="1"/>
      <c r="RRR218" s="1"/>
      <c r="RRS218" s="1"/>
      <c r="RRT218" s="1"/>
      <c r="RRU218" s="1"/>
      <c r="RRV218" s="1"/>
      <c r="RRW218" s="1"/>
      <c r="RRX218" s="1"/>
      <c r="RRY218" s="1"/>
      <c r="RRZ218" s="1"/>
      <c r="RSA218" s="1"/>
      <c r="RSB218" s="1"/>
      <c r="RSC218" s="1"/>
      <c r="RSD218" s="1"/>
      <c r="RSE218" s="1"/>
      <c r="RSF218" s="1"/>
      <c r="RSG218" s="1"/>
      <c r="RSH218" s="1"/>
      <c r="RSI218" s="1"/>
      <c r="RSJ218" s="1"/>
      <c r="RSK218" s="1"/>
      <c r="RSL218" s="1"/>
      <c r="RSM218" s="1"/>
      <c r="RSN218" s="1"/>
      <c r="RSO218" s="1"/>
      <c r="RSP218" s="1"/>
      <c r="RSQ218" s="1"/>
      <c r="RSR218" s="1"/>
      <c r="RSS218" s="1"/>
      <c r="RST218" s="1"/>
      <c r="RSU218" s="1"/>
      <c r="RSV218" s="1"/>
      <c r="RSW218" s="1"/>
      <c r="RSX218" s="1"/>
      <c r="RSY218" s="1"/>
      <c r="RSZ218" s="1"/>
      <c r="RTA218" s="1"/>
      <c r="RTB218" s="1"/>
      <c r="RTC218" s="1"/>
      <c r="RTD218" s="1"/>
      <c r="RTE218" s="1"/>
      <c r="RTF218" s="1"/>
      <c r="RTG218" s="1"/>
      <c r="RTH218" s="1"/>
      <c r="RTI218" s="1"/>
      <c r="RTJ218" s="1"/>
      <c r="RTK218" s="1"/>
      <c r="RTL218" s="1"/>
      <c r="RTM218" s="1"/>
      <c r="RTN218" s="1"/>
      <c r="RTO218" s="1"/>
      <c r="RTP218" s="1"/>
      <c r="RTQ218" s="1"/>
      <c r="RTR218" s="1"/>
      <c r="RTS218" s="1"/>
      <c r="RTT218" s="1"/>
      <c r="RTU218" s="1"/>
      <c r="RTV218" s="1"/>
      <c r="RTW218" s="1"/>
      <c r="RTX218" s="1"/>
      <c r="RTY218" s="1"/>
      <c r="RTZ218" s="1"/>
      <c r="RUA218" s="1"/>
      <c r="RUB218" s="1"/>
      <c r="RUC218" s="1"/>
      <c r="RUD218" s="1"/>
      <c r="RUE218" s="1"/>
      <c r="RUF218" s="1"/>
      <c r="RUG218" s="1"/>
      <c r="RUH218" s="1"/>
      <c r="RUI218" s="1"/>
      <c r="RUJ218" s="1"/>
      <c r="RUK218" s="1"/>
      <c r="RUL218" s="1"/>
      <c r="RUM218" s="1"/>
      <c r="RUN218" s="1"/>
      <c r="RUO218" s="1"/>
      <c r="RUP218" s="1"/>
      <c r="RUQ218" s="1"/>
      <c r="RUR218" s="1"/>
      <c r="RUS218" s="1"/>
      <c r="RUT218" s="1"/>
      <c r="RUU218" s="1"/>
      <c r="RUV218" s="1"/>
      <c r="RUW218" s="1"/>
      <c r="RUX218" s="1"/>
      <c r="RUY218" s="1"/>
      <c r="RUZ218" s="1"/>
      <c r="RVA218" s="1"/>
      <c r="RVB218" s="1"/>
      <c r="RVC218" s="1"/>
      <c r="RVD218" s="1"/>
      <c r="RVE218" s="1"/>
      <c r="RVF218" s="1"/>
      <c r="RVG218" s="1"/>
      <c r="RVH218" s="1"/>
      <c r="RVI218" s="1"/>
      <c r="RVJ218" s="1"/>
      <c r="RVK218" s="1"/>
      <c r="RVL218" s="1"/>
      <c r="RVM218" s="1"/>
      <c r="RVN218" s="1"/>
      <c r="RVO218" s="1"/>
      <c r="RVP218" s="1"/>
      <c r="RVQ218" s="1"/>
      <c r="RVR218" s="1"/>
      <c r="RVS218" s="1"/>
      <c r="RVT218" s="1"/>
      <c r="RVU218" s="1"/>
      <c r="RVV218" s="1"/>
      <c r="RVW218" s="1"/>
      <c r="RVX218" s="1"/>
      <c r="RVY218" s="1"/>
      <c r="RVZ218" s="1"/>
      <c r="RWA218" s="1"/>
      <c r="RWB218" s="1"/>
      <c r="RWC218" s="1"/>
      <c r="RWD218" s="1"/>
      <c r="RWE218" s="1"/>
      <c r="RWF218" s="1"/>
      <c r="RWG218" s="1"/>
      <c r="RWH218" s="1"/>
      <c r="RWI218" s="1"/>
      <c r="RWJ218" s="1"/>
      <c r="RWK218" s="1"/>
      <c r="RWL218" s="1"/>
      <c r="RWM218" s="1"/>
      <c r="RWN218" s="1"/>
      <c r="RWO218" s="1"/>
      <c r="RWP218" s="1"/>
      <c r="RWQ218" s="1"/>
      <c r="RWR218" s="1"/>
      <c r="RWS218" s="1"/>
      <c r="RWT218" s="1"/>
      <c r="RWU218" s="1"/>
      <c r="RWV218" s="1"/>
      <c r="RWW218" s="1"/>
      <c r="RWX218" s="1"/>
      <c r="RWY218" s="1"/>
      <c r="RWZ218" s="1"/>
      <c r="RXA218" s="1"/>
      <c r="RXB218" s="1"/>
      <c r="RXC218" s="1"/>
      <c r="RXD218" s="1"/>
      <c r="RXE218" s="1"/>
      <c r="RXF218" s="1"/>
      <c r="RXG218" s="1"/>
      <c r="RXH218" s="1"/>
      <c r="RXI218" s="1"/>
      <c r="RXJ218" s="1"/>
      <c r="RXK218" s="1"/>
      <c r="RXL218" s="1"/>
      <c r="RXM218" s="1"/>
      <c r="RXN218" s="1"/>
      <c r="RXO218" s="1"/>
      <c r="RXP218" s="1"/>
      <c r="RXQ218" s="1"/>
      <c r="RXR218" s="1"/>
      <c r="RXS218" s="1"/>
      <c r="RXT218" s="1"/>
      <c r="RXU218" s="1"/>
      <c r="RXV218" s="1"/>
      <c r="RXW218" s="1"/>
      <c r="RXX218" s="1"/>
      <c r="RXY218" s="1"/>
      <c r="RXZ218" s="1"/>
      <c r="RYA218" s="1"/>
      <c r="RYB218" s="1"/>
      <c r="RYC218" s="1"/>
      <c r="RYD218" s="1"/>
      <c r="RYE218" s="1"/>
      <c r="RYF218" s="1"/>
      <c r="RYG218" s="1"/>
      <c r="RYH218" s="1"/>
      <c r="RYI218" s="1"/>
      <c r="RYJ218" s="1"/>
      <c r="RYK218" s="1"/>
      <c r="RYL218" s="1"/>
      <c r="RYM218" s="1"/>
      <c r="RYN218" s="1"/>
      <c r="RYO218" s="1"/>
      <c r="RYP218" s="1"/>
      <c r="RYQ218" s="1"/>
      <c r="RYR218" s="1"/>
      <c r="RYS218" s="1"/>
      <c r="RYT218" s="1"/>
      <c r="RYU218" s="1"/>
      <c r="RYV218" s="1"/>
      <c r="RYW218" s="1"/>
      <c r="RYX218" s="1"/>
      <c r="RYY218" s="1"/>
      <c r="RYZ218" s="1"/>
      <c r="RZA218" s="1"/>
      <c r="RZB218" s="1"/>
      <c r="RZC218" s="1"/>
      <c r="RZD218" s="1"/>
      <c r="RZE218" s="1"/>
      <c r="RZF218" s="1"/>
      <c r="RZG218" s="1"/>
      <c r="RZH218" s="1"/>
      <c r="RZI218" s="1"/>
      <c r="RZJ218" s="1"/>
      <c r="RZK218" s="1"/>
      <c r="RZL218" s="1"/>
      <c r="RZM218" s="1"/>
      <c r="RZN218" s="1"/>
      <c r="RZO218" s="1"/>
      <c r="RZP218" s="1"/>
      <c r="RZQ218" s="1"/>
      <c r="RZR218" s="1"/>
      <c r="RZS218" s="1"/>
      <c r="RZT218" s="1"/>
      <c r="RZU218" s="1"/>
      <c r="RZV218" s="1"/>
      <c r="RZW218" s="1"/>
      <c r="RZX218" s="1"/>
      <c r="RZY218" s="1"/>
      <c r="RZZ218" s="1"/>
      <c r="SAA218" s="1"/>
      <c r="SAB218" s="1"/>
      <c r="SAC218" s="1"/>
      <c r="SAD218" s="1"/>
      <c r="SAE218" s="1"/>
      <c r="SAF218" s="1"/>
      <c r="SAG218" s="1"/>
      <c r="SAH218" s="1"/>
      <c r="SAI218" s="1"/>
      <c r="SAJ218" s="1"/>
      <c r="SAK218" s="1"/>
      <c r="SAL218" s="1"/>
      <c r="SAM218" s="1"/>
      <c r="SAN218" s="1"/>
      <c r="SAO218" s="1"/>
      <c r="SAP218" s="1"/>
      <c r="SAQ218" s="1"/>
      <c r="SAR218" s="1"/>
      <c r="SAS218" s="1"/>
      <c r="SAT218" s="1"/>
      <c r="SAU218" s="1"/>
      <c r="SAV218" s="1"/>
      <c r="SAW218" s="1"/>
      <c r="SAX218" s="1"/>
      <c r="SAY218" s="1"/>
      <c r="SAZ218" s="1"/>
      <c r="SBA218" s="1"/>
      <c r="SBB218" s="1"/>
      <c r="SBC218" s="1"/>
      <c r="SBD218" s="1"/>
      <c r="SBE218" s="1"/>
      <c r="SBF218" s="1"/>
      <c r="SBG218" s="1"/>
      <c r="SBH218" s="1"/>
      <c r="SBI218" s="1"/>
      <c r="SBJ218" s="1"/>
      <c r="SBK218" s="1"/>
      <c r="SBL218" s="1"/>
      <c r="SBM218" s="1"/>
      <c r="SBN218" s="1"/>
      <c r="SBO218" s="1"/>
      <c r="SBP218" s="1"/>
      <c r="SBQ218" s="1"/>
      <c r="SBR218" s="1"/>
      <c r="SBS218" s="1"/>
      <c r="SBT218" s="1"/>
      <c r="SBU218" s="1"/>
      <c r="SBV218" s="1"/>
      <c r="SBW218" s="1"/>
      <c r="SBX218" s="1"/>
      <c r="SBY218" s="1"/>
      <c r="SBZ218" s="1"/>
      <c r="SCA218" s="1"/>
      <c r="SCB218" s="1"/>
      <c r="SCC218" s="1"/>
      <c r="SCD218" s="1"/>
      <c r="SCE218" s="1"/>
      <c r="SCF218" s="1"/>
      <c r="SCG218" s="1"/>
      <c r="SCH218" s="1"/>
      <c r="SCI218" s="1"/>
      <c r="SCJ218" s="1"/>
      <c r="SCK218" s="1"/>
      <c r="SCL218" s="1"/>
      <c r="SCM218" s="1"/>
      <c r="SCN218" s="1"/>
      <c r="SCO218" s="1"/>
      <c r="SCP218" s="1"/>
      <c r="SCQ218" s="1"/>
      <c r="SCR218" s="1"/>
      <c r="SCS218" s="1"/>
      <c r="SCT218" s="1"/>
      <c r="SCU218" s="1"/>
      <c r="SCV218" s="1"/>
      <c r="SCW218" s="1"/>
      <c r="SCX218" s="1"/>
      <c r="SCY218" s="1"/>
      <c r="SCZ218" s="1"/>
      <c r="SDA218" s="1"/>
      <c r="SDB218" s="1"/>
      <c r="SDC218" s="1"/>
      <c r="SDD218" s="1"/>
      <c r="SDE218" s="1"/>
      <c r="SDF218" s="1"/>
      <c r="SDG218" s="1"/>
      <c r="SDH218" s="1"/>
      <c r="SDI218" s="1"/>
      <c r="SDJ218" s="1"/>
      <c r="SDK218" s="1"/>
      <c r="SDL218" s="1"/>
      <c r="SDM218" s="1"/>
      <c r="SDN218" s="1"/>
      <c r="SDO218" s="1"/>
      <c r="SDP218" s="1"/>
      <c r="SDQ218" s="1"/>
      <c r="SDR218" s="1"/>
      <c r="SDS218" s="1"/>
      <c r="SDT218" s="1"/>
      <c r="SDU218" s="1"/>
      <c r="SDV218" s="1"/>
      <c r="SDW218" s="1"/>
      <c r="SDX218" s="1"/>
      <c r="SDY218" s="1"/>
      <c r="SDZ218" s="1"/>
      <c r="SEA218" s="1"/>
      <c r="SEB218" s="1"/>
      <c r="SEC218" s="1"/>
      <c r="SED218" s="1"/>
      <c r="SEE218" s="1"/>
      <c r="SEF218" s="1"/>
      <c r="SEG218" s="1"/>
      <c r="SEH218" s="1"/>
      <c r="SEI218" s="1"/>
      <c r="SEJ218" s="1"/>
      <c r="SEK218" s="1"/>
      <c r="SEL218" s="1"/>
      <c r="SEM218" s="1"/>
      <c r="SEN218" s="1"/>
      <c r="SEO218" s="1"/>
      <c r="SEP218" s="1"/>
      <c r="SEQ218" s="1"/>
      <c r="SER218" s="1"/>
      <c r="SES218" s="1"/>
      <c r="SET218" s="1"/>
      <c r="SEU218" s="1"/>
      <c r="SEV218" s="1"/>
      <c r="SEW218" s="1"/>
      <c r="SEX218" s="1"/>
      <c r="SEY218" s="1"/>
      <c r="SEZ218" s="1"/>
      <c r="SFA218" s="1"/>
      <c r="SFB218" s="1"/>
      <c r="SFC218" s="1"/>
      <c r="SFD218" s="1"/>
      <c r="SFE218" s="1"/>
      <c r="SFF218" s="1"/>
      <c r="SFG218" s="1"/>
      <c r="SFH218" s="1"/>
      <c r="SFI218" s="1"/>
      <c r="SFJ218" s="1"/>
      <c r="SFK218" s="1"/>
      <c r="SFL218" s="1"/>
      <c r="SFM218" s="1"/>
      <c r="SFN218" s="1"/>
      <c r="SFO218" s="1"/>
      <c r="SFP218" s="1"/>
      <c r="SFQ218" s="1"/>
      <c r="SFR218" s="1"/>
      <c r="SFS218" s="1"/>
      <c r="SFT218" s="1"/>
      <c r="SFU218" s="1"/>
      <c r="SFV218" s="1"/>
      <c r="SFW218" s="1"/>
      <c r="SFX218" s="1"/>
      <c r="SFY218" s="1"/>
      <c r="SFZ218" s="1"/>
      <c r="SGA218" s="1"/>
      <c r="SGB218" s="1"/>
      <c r="SGC218" s="1"/>
      <c r="SGD218" s="1"/>
      <c r="SGE218" s="1"/>
      <c r="SGF218" s="1"/>
      <c r="SGG218" s="1"/>
      <c r="SGH218" s="1"/>
      <c r="SGI218" s="1"/>
      <c r="SGJ218" s="1"/>
      <c r="SGK218" s="1"/>
      <c r="SGL218" s="1"/>
      <c r="SGM218" s="1"/>
      <c r="SGN218" s="1"/>
      <c r="SGO218" s="1"/>
      <c r="SGP218" s="1"/>
      <c r="SGQ218" s="1"/>
      <c r="SGR218" s="1"/>
      <c r="SGS218" s="1"/>
      <c r="SGT218" s="1"/>
      <c r="SGU218" s="1"/>
      <c r="SGV218" s="1"/>
      <c r="SGW218" s="1"/>
      <c r="SGX218" s="1"/>
      <c r="SGY218" s="1"/>
      <c r="SGZ218" s="1"/>
      <c r="SHA218" s="1"/>
      <c r="SHB218" s="1"/>
      <c r="SHC218" s="1"/>
      <c r="SHD218" s="1"/>
      <c r="SHE218" s="1"/>
      <c r="SHF218" s="1"/>
      <c r="SHG218" s="1"/>
      <c r="SHH218" s="1"/>
      <c r="SHI218" s="1"/>
      <c r="SHJ218" s="1"/>
      <c r="SHK218" s="1"/>
      <c r="SHL218" s="1"/>
      <c r="SHM218" s="1"/>
      <c r="SHN218" s="1"/>
      <c r="SHO218" s="1"/>
      <c r="SHP218" s="1"/>
      <c r="SHQ218" s="1"/>
      <c r="SHR218" s="1"/>
      <c r="SHS218" s="1"/>
      <c r="SHT218" s="1"/>
      <c r="SHU218" s="1"/>
      <c r="SHV218" s="1"/>
      <c r="SHW218" s="1"/>
      <c r="SHX218" s="1"/>
      <c r="SHY218" s="1"/>
      <c r="SHZ218" s="1"/>
      <c r="SIA218" s="1"/>
      <c r="SIB218" s="1"/>
      <c r="SIC218" s="1"/>
      <c r="SID218" s="1"/>
      <c r="SIE218" s="1"/>
      <c r="SIF218" s="1"/>
      <c r="SIG218" s="1"/>
      <c r="SIH218" s="1"/>
      <c r="SII218" s="1"/>
      <c r="SIJ218" s="1"/>
      <c r="SIK218" s="1"/>
      <c r="SIL218" s="1"/>
      <c r="SIM218" s="1"/>
      <c r="SIN218" s="1"/>
      <c r="SIO218" s="1"/>
      <c r="SIP218" s="1"/>
      <c r="SIQ218" s="1"/>
      <c r="SIR218" s="1"/>
      <c r="SIS218" s="1"/>
      <c r="SIT218" s="1"/>
      <c r="SIU218" s="1"/>
      <c r="SIV218" s="1"/>
      <c r="SIW218" s="1"/>
      <c r="SIX218" s="1"/>
      <c r="SIY218" s="1"/>
      <c r="SIZ218" s="1"/>
      <c r="SJA218" s="1"/>
      <c r="SJB218" s="1"/>
      <c r="SJC218" s="1"/>
      <c r="SJD218" s="1"/>
      <c r="SJE218" s="1"/>
      <c r="SJF218" s="1"/>
      <c r="SJG218" s="1"/>
      <c r="SJH218" s="1"/>
      <c r="SJI218" s="1"/>
      <c r="SJJ218" s="1"/>
      <c r="SJK218" s="1"/>
      <c r="SJL218" s="1"/>
      <c r="SJM218" s="1"/>
      <c r="SJN218" s="1"/>
      <c r="SJO218" s="1"/>
      <c r="SJP218" s="1"/>
      <c r="SJQ218" s="1"/>
      <c r="SJR218" s="1"/>
      <c r="SJS218" s="1"/>
      <c r="SJT218" s="1"/>
      <c r="SJU218" s="1"/>
      <c r="SJV218" s="1"/>
      <c r="SJW218" s="1"/>
      <c r="SJX218" s="1"/>
      <c r="SJY218" s="1"/>
      <c r="SJZ218" s="1"/>
      <c r="SKA218" s="1"/>
      <c r="SKB218" s="1"/>
      <c r="SKC218" s="1"/>
      <c r="SKD218" s="1"/>
      <c r="SKE218" s="1"/>
      <c r="SKF218" s="1"/>
      <c r="SKG218" s="1"/>
      <c r="SKH218" s="1"/>
      <c r="SKI218" s="1"/>
      <c r="SKJ218" s="1"/>
      <c r="SKK218" s="1"/>
      <c r="SKL218" s="1"/>
      <c r="SKM218" s="1"/>
      <c r="SKN218" s="1"/>
      <c r="SKO218" s="1"/>
      <c r="SKP218" s="1"/>
      <c r="SKQ218" s="1"/>
      <c r="SKR218" s="1"/>
      <c r="SKS218" s="1"/>
      <c r="SKT218" s="1"/>
      <c r="SKU218" s="1"/>
      <c r="SKV218" s="1"/>
      <c r="SKW218" s="1"/>
      <c r="SKX218" s="1"/>
      <c r="SKY218" s="1"/>
      <c r="SKZ218" s="1"/>
      <c r="SLA218" s="1"/>
      <c r="SLB218" s="1"/>
      <c r="SLC218" s="1"/>
      <c r="SLD218" s="1"/>
      <c r="SLE218" s="1"/>
      <c r="SLF218" s="1"/>
      <c r="SLG218" s="1"/>
      <c r="SLH218" s="1"/>
      <c r="SLI218" s="1"/>
      <c r="SLJ218" s="1"/>
      <c r="SLK218" s="1"/>
      <c r="SLL218" s="1"/>
      <c r="SLM218" s="1"/>
      <c r="SLN218" s="1"/>
      <c r="SLO218" s="1"/>
      <c r="SLP218" s="1"/>
      <c r="SLQ218" s="1"/>
      <c r="SLR218" s="1"/>
      <c r="SLS218" s="1"/>
      <c r="SLT218" s="1"/>
      <c r="SLU218" s="1"/>
      <c r="SLV218" s="1"/>
      <c r="SLW218" s="1"/>
      <c r="SLX218" s="1"/>
      <c r="SLY218" s="1"/>
      <c r="SLZ218" s="1"/>
      <c r="SMA218" s="1"/>
      <c r="SMB218" s="1"/>
      <c r="SMC218" s="1"/>
      <c r="SMD218" s="1"/>
      <c r="SME218" s="1"/>
      <c r="SMF218" s="1"/>
      <c r="SMG218" s="1"/>
      <c r="SMH218" s="1"/>
      <c r="SMI218" s="1"/>
      <c r="SMJ218" s="1"/>
      <c r="SMK218" s="1"/>
      <c r="SML218" s="1"/>
      <c r="SMM218" s="1"/>
      <c r="SMN218" s="1"/>
      <c r="SMO218" s="1"/>
      <c r="SMP218" s="1"/>
      <c r="SMQ218" s="1"/>
      <c r="SMR218" s="1"/>
      <c r="SMS218" s="1"/>
      <c r="SMT218" s="1"/>
      <c r="SMU218" s="1"/>
      <c r="SMV218" s="1"/>
      <c r="SMW218" s="1"/>
      <c r="SMX218" s="1"/>
      <c r="SMY218" s="1"/>
      <c r="SMZ218" s="1"/>
      <c r="SNA218" s="1"/>
      <c r="SNB218" s="1"/>
      <c r="SNC218" s="1"/>
      <c r="SND218" s="1"/>
      <c r="SNE218" s="1"/>
      <c r="SNF218" s="1"/>
      <c r="SNG218" s="1"/>
      <c r="SNH218" s="1"/>
      <c r="SNI218" s="1"/>
      <c r="SNJ218" s="1"/>
      <c r="SNK218" s="1"/>
      <c r="SNL218" s="1"/>
      <c r="SNM218" s="1"/>
      <c r="SNN218" s="1"/>
      <c r="SNO218" s="1"/>
      <c r="SNP218" s="1"/>
      <c r="SNQ218" s="1"/>
      <c r="SNR218" s="1"/>
      <c r="SNS218" s="1"/>
      <c r="SNT218" s="1"/>
      <c r="SNU218" s="1"/>
      <c r="SNV218" s="1"/>
      <c r="SNW218" s="1"/>
      <c r="SNX218" s="1"/>
      <c r="SNY218" s="1"/>
      <c r="SNZ218" s="1"/>
      <c r="SOA218" s="1"/>
      <c r="SOB218" s="1"/>
      <c r="SOC218" s="1"/>
      <c r="SOD218" s="1"/>
      <c r="SOE218" s="1"/>
      <c r="SOF218" s="1"/>
      <c r="SOG218" s="1"/>
      <c r="SOH218" s="1"/>
      <c r="SOI218" s="1"/>
      <c r="SOJ218" s="1"/>
      <c r="SOK218" s="1"/>
      <c r="SOL218" s="1"/>
      <c r="SOM218" s="1"/>
      <c r="SON218" s="1"/>
      <c r="SOO218" s="1"/>
      <c r="SOP218" s="1"/>
      <c r="SOQ218" s="1"/>
      <c r="SOR218" s="1"/>
      <c r="SOS218" s="1"/>
      <c r="SOT218" s="1"/>
      <c r="SOU218" s="1"/>
      <c r="SOV218" s="1"/>
      <c r="SOW218" s="1"/>
      <c r="SOX218" s="1"/>
      <c r="SOY218" s="1"/>
      <c r="SOZ218" s="1"/>
      <c r="SPA218" s="1"/>
      <c r="SPB218" s="1"/>
      <c r="SPC218" s="1"/>
      <c r="SPD218" s="1"/>
      <c r="SPE218" s="1"/>
      <c r="SPF218" s="1"/>
      <c r="SPG218" s="1"/>
      <c r="SPH218" s="1"/>
      <c r="SPI218" s="1"/>
      <c r="SPJ218" s="1"/>
      <c r="SPK218" s="1"/>
      <c r="SPL218" s="1"/>
      <c r="SPM218" s="1"/>
      <c r="SPN218" s="1"/>
      <c r="SPO218" s="1"/>
      <c r="SPP218" s="1"/>
      <c r="SPQ218" s="1"/>
      <c r="SPR218" s="1"/>
      <c r="SPS218" s="1"/>
      <c r="SPT218" s="1"/>
      <c r="SPU218" s="1"/>
      <c r="SPV218" s="1"/>
      <c r="SPW218" s="1"/>
      <c r="SPX218" s="1"/>
      <c r="SPY218" s="1"/>
      <c r="SPZ218" s="1"/>
      <c r="SQA218" s="1"/>
      <c r="SQB218" s="1"/>
      <c r="SQC218" s="1"/>
      <c r="SQD218" s="1"/>
      <c r="SQE218" s="1"/>
      <c r="SQF218" s="1"/>
      <c r="SQG218" s="1"/>
      <c r="SQH218" s="1"/>
      <c r="SQI218" s="1"/>
      <c r="SQJ218" s="1"/>
      <c r="SQK218" s="1"/>
      <c r="SQL218" s="1"/>
      <c r="SQM218" s="1"/>
      <c r="SQN218" s="1"/>
      <c r="SQO218" s="1"/>
      <c r="SQP218" s="1"/>
      <c r="SQQ218" s="1"/>
      <c r="SQR218" s="1"/>
      <c r="SQS218" s="1"/>
      <c r="SQT218" s="1"/>
      <c r="SQU218" s="1"/>
      <c r="SQV218" s="1"/>
      <c r="SQW218" s="1"/>
      <c r="SQX218" s="1"/>
      <c r="SQY218" s="1"/>
      <c r="SQZ218" s="1"/>
      <c r="SRA218" s="1"/>
      <c r="SRB218" s="1"/>
      <c r="SRC218" s="1"/>
      <c r="SRD218" s="1"/>
      <c r="SRE218" s="1"/>
      <c r="SRF218" s="1"/>
      <c r="SRG218" s="1"/>
      <c r="SRH218" s="1"/>
      <c r="SRI218" s="1"/>
      <c r="SRJ218" s="1"/>
      <c r="SRK218" s="1"/>
      <c r="SRL218" s="1"/>
      <c r="SRM218" s="1"/>
      <c r="SRN218" s="1"/>
      <c r="SRO218" s="1"/>
      <c r="SRP218" s="1"/>
      <c r="SRQ218" s="1"/>
      <c r="SRR218" s="1"/>
      <c r="SRS218" s="1"/>
      <c r="SRT218" s="1"/>
      <c r="SRU218" s="1"/>
      <c r="SRV218" s="1"/>
      <c r="SRW218" s="1"/>
      <c r="SRX218" s="1"/>
      <c r="SRY218" s="1"/>
      <c r="SRZ218" s="1"/>
      <c r="SSA218" s="1"/>
      <c r="SSB218" s="1"/>
      <c r="SSC218" s="1"/>
      <c r="SSD218" s="1"/>
      <c r="SSE218" s="1"/>
      <c r="SSF218" s="1"/>
      <c r="SSG218" s="1"/>
      <c r="SSH218" s="1"/>
      <c r="SSI218" s="1"/>
      <c r="SSJ218" s="1"/>
      <c r="SSK218" s="1"/>
      <c r="SSL218" s="1"/>
      <c r="SSM218" s="1"/>
      <c r="SSN218" s="1"/>
      <c r="SSO218" s="1"/>
      <c r="SSP218" s="1"/>
      <c r="SSQ218" s="1"/>
      <c r="SSR218" s="1"/>
      <c r="SSS218" s="1"/>
      <c r="SST218" s="1"/>
      <c r="SSU218" s="1"/>
      <c r="SSV218" s="1"/>
      <c r="SSW218" s="1"/>
      <c r="SSX218" s="1"/>
      <c r="SSY218" s="1"/>
      <c r="SSZ218" s="1"/>
      <c r="STA218" s="1"/>
      <c r="STB218" s="1"/>
      <c r="STC218" s="1"/>
      <c r="STD218" s="1"/>
      <c r="STE218" s="1"/>
      <c r="STF218" s="1"/>
      <c r="STG218" s="1"/>
      <c r="STH218" s="1"/>
      <c r="STI218" s="1"/>
      <c r="STJ218" s="1"/>
      <c r="STK218" s="1"/>
      <c r="STL218" s="1"/>
      <c r="STM218" s="1"/>
      <c r="STN218" s="1"/>
      <c r="STO218" s="1"/>
      <c r="STP218" s="1"/>
      <c r="STQ218" s="1"/>
      <c r="STR218" s="1"/>
      <c r="STS218" s="1"/>
      <c r="STT218" s="1"/>
      <c r="STU218" s="1"/>
      <c r="STV218" s="1"/>
      <c r="STW218" s="1"/>
      <c r="STX218" s="1"/>
      <c r="STY218" s="1"/>
      <c r="STZ218" s="1"/>
      <c r="SUA218" s="1"/>
      <c r="SUB218" s="1"/>
      <c r="SUC218" s="1"/>
      <c r="SUD218" s="1"/>
      <c r="SUE218" s="1"/>
      <c r="SUF218" s="1"/>
      <c r="SUG218" s="1"/>
      <c r="SUH218" s="1"/>
      <c r="SUI218" s="1"/>
      <c r="SUJ218" s="1"/>
      <c r="SUK218" s="1"/>
      <c r="SUL218" s="1"/>
      <c r="SUM218" s="1"/>
      <c r="SUN218" s="1"/>
      <c r="SUO218" s="1"/>
      <c r="SUP218" s="1"/>
      <c r="SUQ218" s="1"/>
      <c r="SUR218" s="1"/>
      <c r="SUS218" s="1"/>
      <c r="SUT218" s="1"/>
      <c r="SUU218" s="1"/>
      <c r="SUV218" s="1"/>
      <c r="SUW218" s="1"/>
      <c r="SUX218" s="1"/>
      <c r="SUY218" s="1"/>
      <c r="SUZ218" s="1"/>
      <c r="SVA218" s="1"/>
      <c r="SVB218" s="1"/>
      <c r="SVC218" s="1"/>
      <c r="SVD218" s="1"/>
      <c r="SVE218" s="1"/>
      <c r="SVF218" s="1"/>
      <c r="SVG218" s="1"/>
      <c r="SVH218" s="1"/>
      <c r="SVI218" s="1"/>
      <c r="SVJ218" s="1"/>
      <c r="SVK218" s="1"/>
      <c r="SVL218" s="1"/>
      <c r="SVM218" s="1"/>
      <c r="SVN218" s="1"/>
      <c r="SVO218" s="1"/>
      <c r="SVP218" s="1"/>
      <c r="SVQ218" s="1"/>
      <c r="SVR218" s="1"/>
      <c r="SVS218" s="1"/>
      <c r="SVT218" s="1"/>
      <c r="SVU218" s="1"/>
      <c r="SVV218" s="1"/>
      <c r="SVW218" s="1"/>
      <c r="SVX218" s="1"/>
      <c r="SVY218" s="1"/>
      <c r="SVZ218" s="1"/>
      <c r="SWA218" s="1"/>
      <c r="SWB218" s="1"/>
      <c r="SWC218" s="1"/>
      <c r="SWD218" s="1"/>
      <c r="SWE218" s="1"/>
      <c r="SWF218" s="1"/>
      <c r="SWG218" s="1"/>
      <c r="SWH218" s="1"/>
      <c r="SWI218" s="1"/>
      <c r="SWJ218" s="1"/>
      <c r="SWK218" s="1"/>
      <c r="SWL218" s="1"/>
      <c r="SWM218" s="1"/>
      <c r="SWN218" s="1"/>
      <c r="SWO218" s="1"/>
      <c r="SWP218" s="1"/>
      <c r="SWQ218" s="1"/>
      <c r="SWR218" s="1"/>
      <c r="SWS218" s="1"/>
      <c r="SWT218" s="1"/>
      <c r="SWU218" s="1"/>
      <c r="SWV218" s="1"/>
      <c r="SWW218" s="1"/>
      <c r="SWX218" s="1"/>
      <c r="SWY218" s="1"/>
      <c r="SWZ218" s="1"/>
      <c r="SXA218" s="1"/>
      <c r="SXB218" s="1"/>
      <c r="SXC218" s="1"/>
      <c r="SXD218" s="1"/>
      <c r="SXE218" s="1"/>
      <c r="SXF218" s="1"/>
      <c r="SXG218" s="1"/>
      <c r="SXH218" s="1"/>
      <c r="SXI218" s="1"/>
      <c r="SXJ218" s="1"/>
      <c r="SXK218" s="1"/>
      <c r="SXL218" s="1"/>
      <c r="SXM218" s="1"/>
      <c r="SXN218" s="1"/>
      <c r="SXO218" s="1"/>
      <c r="SXP218" s="1"/>
      <c r="SXQ218" s="1"/>
      <c r="SXR218" s="1"/>
      <c r="SXS218" s="1"/>
      <c r="SXT218" s="1"/>
      <c r="SXU218" s="1"/>
      <c r="SXV218" s="1"/>
      <c r="SXW218" s="1"/>
      <c r="SXX218" s="1"/>
      <c r="SXY218" s="1"/>
      <c r="SXZ218" s="1"/>
      <c r="SYA218" s="1"/>
      <c r="SYB218" s="1"/>
      <c r="SYC218" s="1"/>
      <c r="SYD218" s="1"/>
      <c r="SYE218" s="1"/>
      <c r="SYF218" s="1"/>
      <c r="SYG218" s="1"/>
      <c r="SYH218" s="1"/>
      <c r="SYI218" s="1"/>
      <c r="SYJ218" s="1"/>
      <c r="SYK218" s="1"/>
      <c r="SYL218" s="1"/>
      <c r="SYM218" s="1"/>
      <c r="SYN218" s="1"/>
      <c r="SYO218" s="1"/>
      <c r="SYP218" s="1"/>
      <c r="SYQ218" s="1"/>
      <c r="SYR218" s="1"/>
      <c r="SYS218" s="1"/>
      <c r="SYT218" s="1"/>
      <c r="SYU218" s="1"/>
      <c r="SYV218" s="1"/>
      <c r="SYW218" s="1"/>
      <c r="SYX218" s="1"/>
      <c r="SYY218" s="1"/>
      <c r="SYZ218" s="1"/>
      <c r="SZA218" s="1"/>
      <c r="SZB218" s="1"/>
      <c r="SZC218" s="1"/>
      <c r="SZD218" s="1"/>
      <c r="SZE218" s="1"/>
      <c r="SZF218" s="1"/>
      <c r="SZG218" s="1"/>
      <c r="SZH218" s="1"/>
      <c r="SZI218" s="1"/>
      <c r="SZJ218" s="1"/>
      <c r="SZK218" s="1"/>
      <c r="SZL218" s="1"/>
      <c r="SZM218" s="1"/>
      <c r="SZN218" s="1"/>
      <c r="SZO218" s="1"/>
      <c r="SZP218" s="1"/>
      <c r="SZQ218" s="1"/>
      <c r="SZR218" s="1"/>
      <c r="SZS218" s="1"/>
      <c r="SZT218" s="1"/>
      <c r="SZU218" s="1"/>
      <c r="SZV218" s="1"/>
      <c r="SZW218" s="1"/>
      <c r="SZX218" s="1"/>
      <c r="SZY218" s="1"/>
      <c r="SZZ218" s="1"/>
      <c r="TAA218" s="1"/>
      <c r="TAB218" s="1"/>
      <c r="TAC218" s="1"/>
      <c r="TAD218" s="1"/>
      <c r="TAE218" s="1"/>
      <c r="TAF218" s="1"/>
      <c r="TAG218" s="1"/>
      <c r="TAH218" s="1"/>
      <c r="TAI218" s="1"/>
      <c r="TAJ218" s="1"/>
      <c r="TAK218" s="1"/>
      <c r="TAL218" s="1"/>
      <c r="TAM218" s="1"/>
      <c r="TAN218" s="1"/>
      <c r="TAO218" s="1"/>
      <c r="TAP218" s="1"/>
      <c r="TAQ218" s="1"/>
      <c r="TAR218" s="1"/>
      <c r="TAS218" s="1"/>
      <c r="TAT218" s="1"/>
      <c r="TAU218" s="1"/>
      <c r="TAV218" s="1"/>
      <c r="TAW218" s="1"/>
      <c r="TAX218" s="1"/>
      <c r="TAY218" s="1"/>
      <c r="TAZ218" s="1"/>
      <c r="TBA218" s="1"/>
      <c r="TBB218" s="1"/>
      <c r="TBC218" s="1"/>
      <c r="TBD218" s="1"/>
      <c r="TBE218" s="1"/>
      <c r="TBF218" s="1"/>
      <c r="TBG218" s="1"/>
      <c r="TBH218" s="1"/>
      <c r="TBI218" s="1"/>
      <c r="TBJ218" s="1"/>
      <c r="TBK218" s="1"/>
      <c r="TBL218" s="1"/>
      <c r="TBM218" s="1"/>
      <c r="TBN218" s="1"/>
      <c r="TBO218" s="1"/>
      <c r="TBP218" s="1"/>
      <c r="TBQ218" s="1"/>
      <c r="TBR218" s="1"/>
      <c r="TBS218" s="1"/>
      <c r="TBT218" s="1"/>
      <c r="TBU218" s="1"/>
      <c r="TBV218" s="1"/>
      <c r="TBW218" s="1"/>
      <c r="TBX218" s="1"/>
      <c r="TBY218" s="1"/>
      <c r="TBZ218" s="1"/>
      <c r="TCA218" s="1"/>
      <c r="TCB218" s="1"/>
      <c r="TCC218" s="1"/>
      <c r="TCD218" s="1"/>
      <c r="TCE218" s="1"/>
      <c r="TCF218" s="1"/>
      <c r="TCG218" s="1"/>
      <c r="TCH218" s="1"/>
      <c r="TCI218" s="1"/>
      <c r="TCJ218" s="1"/>
      <c r="TCK218" s="1"/>
      <c r="TCL218" s="1"/>
      <c r="TCM218" s="1"/>
      <c r="TCN218" s="1"/>
      <c r="TCO218" s="1"/>
      <c r="TCP218" s="1"/>
      <c r="TCQ218" s="1"/>
      <c r="TCR218" s="1"/>
      <c r="TCS218" s="1"/>
      <c r="TCT218" s="1"/>
      <c r="TCU218" s="1"/>
      <c r="TCV218" s="1"/>
      <c r="TCW218" s="1"/>
      <c r="TCX218" s="1"/>
      <c r="TCY218" s="1"/>
      <c r="TCZ218" s="1"/>
      <c r="TDA218" s="1"/>
      <c r="TDB218" s="1"/>
      <c r="TDC218" s="1"/>
      <c r="TDD218" s="1"/>
      <c r="TDE218" s="1"/>
      <c r="TDF218" s="1"/>
      <c r="TDG218" s="1"/>
      <c r="TDH218" s="1"/>
      <c r="TDI218" s="1"/>
      <c r="TDJ218" s="1"/>
      <c r="TDK218" s="1"/>
      <c r="TDL218" s="1"/>
      <c r="TDM218" s="1"/>
      <c r="TDN218" s="1"/>
      <c r="TDO218" s="1"/>
      <c r="TDP218" s="1"/>
      <c r="TDQ218" s="1"/>
      <c r="TDR218" s="1"/>
      <c r="TDS218" s="1"/>
      <c r="TDT218" s="1"/>
      <c r="TDU218" s="1"/>
      <c r="TDV218" s="1"/>
      <c r="TDW218" s="1"/>
      <c r="TDX218" s="1"/>
      <c r="TDY218" s="1"/>
      <c r="TDZ218" s="1"/>
      <c r="TEA218" s="1"/>
      <c r="TEB218" s="1"/>
      <c r="TEC218" s="1"/>
      <c r="TED218" s="1"/>
      <c r="TEE218" s="1"/>
      <c r="TEF218" s="1"/>
      <c r="TEG218" s="1"/>
      <c r="TEH218" s="1"/>
      <c r="TEI218" s="1"/>
      <c r="TEJ218" s="1"/>
      <c r="TEK218" s="1"/>
      <c r="TEL218" s="1"/>
      <c r="TEM218" s="1"/>
      <c r="TEN218" s="1"/>
      <c r="TEO218" s="1"/>
      <c r="TEP218" s="1"/>
      <c r="TEQ218" s="1"/>
      <c r="TER218" s="1"/>
      <c r="TES218" s="1"/>
      <c r="TET218" s="1"/>
      <c r="TEU218" s="1"/>
      <c r="TEV218" s="1"/>
      <c r="TEW218" s="1"/>
      <c r="TEX218" s="1"/>
      <c r="TEY218" s="1"/>
      <c r="TEZ218" s="1"/>
      <c r="TFA218" s="1"/>
      <c r="TFB218" s="1"/>
      <c r="TFC218" s="1"/>
      <c r="TFD218" s="1"/>
      <c r="TFE218" s="1"/>
      <c r="TFF218" s="1"/>
      <c r="TFG218" s="1"/>
      <c r="TFH218" s="1"/>
      <c r="TFI218" s="1"/>
      <c r="TFJ218" s="1"/>
      <c r="TFK218" s="1"/>
      <c r="TFL218" s="1"/>
      <c r="TFM218" s="1"/>
      <c r="TFN218" s="1"/>
      <c r="TFO218" s="1"/>
      <c r="TFP218" s="1"/>
      <c r="TFQ218" s="1"/>
      <c r="TFR218" s="1"/>
      <c r="TFS218" s="1"/>
      <c r="TFT218" s="1"/>
      <c r="TFU218" s="1"/>
      <c r="TFV218" s="1"/>
      <c r="TFW218" s="1"/>
      <c r="TFX218" s="1"/>
      <c r="TFY218" s="1"/>
      <c r="TFZ218" s="1"/>
      <c r="TGA218" s="1"/>
      <c r="TGB218" s="1"/>
      <c r="TGC218" s="1"/>
      <c r="TGD218" s="1"/>
      <c r="TGE218" s="1"/>
      <c r="TGF218" s="1"/>
      <c r="TGG218" s="1"/>
      <c r="TGH218" s="1"/>
      <c r="TGI218" s="1"/>
      <c r="TGJ218" s="1"/>
      <c r="TGK218" s="1"/>
      <c r="TGL218" s="1"/>
      <c r="TGM218" s="1"/>
      <c r="TGN218" s="1"/>
      <c r="TGO218" s="1"/>
      <c r="TGP218" s="1"/>
      <c r="TGQ218" s="1"/>
      <c r="TGR218" s="1"/>
      <c r="TGS218" s="1"/>
      <c r="TGT218" s="1"/>
      <c r="TGU218" s="1"/>
      <c r="TGV218" s="1"/>
      <c r="TGW218" s="1"/>
      <c r="TGX218" s="1"/>
      <c r="TGY218" s="1"/>
      <c r="TGZ218" s="1"/>
      <c r="THA218" s="1"/>
      <c r="THB218" s="1"/>
      <c r="THC218" s="1"/>
      <c r="THD218" s="1"/>
      <c r="THE218" s="1"/>
      <c r="THF218" s="1"/>
      <c r="THG218" s="1"/>
      <c r="THH218" s="1"/>
      <c r="THI218" s="1"/>
      <c r="THJ218" s="1"/>
      <c r="THK218" s="1"/>
      <c r="THL218" s="1"/>
      <c r="THM218" s="1"/>
      <c r="THN218" s="1"/>
      <c r="THO218" s="1"/>
      <c r="THP218" s="1"/>
      <c r="THQ218" s="1"/>
      <c r="THR218" s="1"/>
      <c r="THS218" s="1"/>
      <c r="THT218" s="1"/>
      <c r="THU218" s="1"/>
      <c r="THV218" s="1"/>
      <c r="THW218" s="1"/>
      <c r="THX218" s="1"/>
      <c r="THY218" s="1"/>
      <c r="THZ218" s="1"/>
      <c r="TIA218" s="1"/>
      <c r="TIB218" s="1"/>
      <c r="TIC218" s="1"/>
      <c r="TID218" s="1"/>
      <c r="TIE218" s="1"/>
      <c r="TIF218" s="1"/>
      <c r="TIG218" s="1"/>
      <c r="TIH218" s="1"/>
      <c r="TII218" s="1"/>
      <c r="TIJ218" s="1"/>
      <c r="TIK218" s="1"/>
      <c r="TIL218" s="1"/>
      <c r="TIM218" s="1"/>
      <c r="TIN218" s="1"/>
      <c r="TIO218" s="1"/>
      <c r="TIP218" s="1"/>
      <c r="TIQ218" s="1"/>
      <c r="TIR218" s="1"/>
      <c r="TIS218" s="1"/>
      <c r="TIT218" s="1"/>
      <c r="TIU218" s="1"/>
      <c r="TIV218" s="1"/>
      <c r="TIW218" s="1"/>
      <c r="TIX218" s="1"/>
      <c r="TIY218" s="1"/>
      <c r="TIZ218" s="1"/>
      <c r="TJA218" s="1"/>
      <c r="TJB218" s="1"/>
      <c r="TJC218" s="1"/>
      <c r="TJD218" s="1"/>
      <c r="TJE218" s="1"/>
      <c r="TJF218" s="1"/>
      <c r="TJG218" s="1"/>
      <c r="TJH218" s="1"/>
      <c r="TJI218" s="1"/>
      <c r="TJJ218" s="1"/>
      <c r="TJK218" s="1"/>
      <c r="TJL218" s="1"/>
      <c r="TJM218" s="1"/>
      <c r="TJN218" s="1"/>
      <c r="TJO218" s="1"/>
      <c r="TJP218" s="1"/>
      <c r="TJQ218" s="1"/>
      <c r="TJR218" s="1"/>
      <c r="TJS218" s="1"/>
      <c r="TJT218" s="1"/>
      <c r="TJU218" s="1"/>
      <c r="TJV218" s="1"/>
      <c r="TJW218" s="1"/>
      <c r="TJX218" s="1"/>
      <c r="TJY218" s="1"/>
      <c r="TJZ218" s="1"/>
      <c r="TKA218" s="1"/>
      <c r="TKB218" s="1"/>
      <c r="TKC218" s="1"/>
      <c r="TKD218" s="1"/>
      <c r="TKE218" s="1"/>
      <c r="TKF218" s="1"/>
      <c r="TKG218" s="1"/>
      <c r="TKH218" s="1"/>
      <c r="TKI218" s="1"/>
      <c r="TKJ218" s="1"/>
      <c r="TKK218" s="1"/>
      <c r="TKL218" s="1"/>
      <c r="TKM218" s="1"/>
      <c r="TKN218" s="1"/>
      <c r="TKO218" s="1"/>
      <c r="TKP218" s="1"/>
      <c r="TKQ218" s="1"/>
      <c r="TKR218" s="1"/>
      <c r="TKS218" s="1"/>
      <c r="TKT218" s="1"/>
      <c r="TKU218" s="1"/>
      <c r="TKV218" s="1"/>
      <c r="TKW218" s="1"/>
      <c r="TKX218" s="1"/>
      <c r="TKY218" s="1"/>
      <c r="TKZ218" s="1"/>
      <c r="TLA218" s="1"/>
      <c r="TLB218" s="1"/>
      <c r="TLC218" s="1"/>
      <c r="TLD218" s="1"/>
      <c r="TLE218" s="1"/>
      <c r="TLF218" s="1"/>
      <c r="TLG218" s="1"/>
      <c r="TLH218" s="1"/>
      <c r="TLI218" s="1"/>
      <c r="TLJ218" s="1"/>
      <c r="TLK218" s="1"/>
      <c r="TLL218" s="1"/>
      <c r="TLM218" s="1"/>
      <c r="TLN218" s="1"/>
      <c r="TLO218" s="1"/>
      <c r="TLP218" s="1"/>
      <c r="TLQ218" s="1"/>
      <c r="TLR218" s="1"/>
      <c r="TLS218" s="1"/>
      <c r="TLT218" s="1"/>
      <c r="TLU218" s="1"/>
      <c r="TLV218" s="1"/>
      <c r="TLW218" s="1"/>
      <c r="TLX218" s="1"/>
      <c r="TLY218" s="1"/>
      <c r="TLZ218" s="1"/>
      <c r="TMA218" s="1"/>
      <c r="TMB218" s="1"/>
      <c r="TMC218" s="1"/>
      <c r="TMD218" s="1"/>
      <c r="TME218" s="1"/>
      <c r="TMF218" s="1"/>
      <c r="TMG218" s="1"/>
      <c r="TMH218" s="1"/>
      <c r="TMI218" s="1"/>
      <c r="TMJ218" s="1"/>
      <c r="TMK218" s="1"/>
      <c r="TML218" s="1"/>
      <c r="TMM218" s="1"/>
      <c r="TMN218" s="1"/>
      <c r="TMO218" s="1"/>
      <c r="TMP218" s="1"/>
      <c r="TMQ218" s="1"/>
      <c r="TMR218" s="1"/>
      <c r="TMS218" s="1"/>
      <c r="TMT218" s="1"/>
      <c r="TMU218" s="1"/>
      <c r="TMV218" s="1"/>
      <c r="TMW218" s="1"/>
      <c r="TMX218" s="1"/>
      <c r="TMY218" s="1"/>
      <c r="TMZ218" s="1"/>
      <c r="TNA218" s="1"/>
      <c r="TNB218" s="1"/>
      <c r="TNC218" s="1"/>
      <c r="TND218" s="1"/>
      <c r="TNE218" s="1"/>
      <c r="TNF218" s="1"/>
      <c r="TNG218" s="1"/>
      <c r="TNH218" s="1"/>
      <c r="TNI218" s="1"/>
      <c r="TNJ218" s="1"/>
      <c r="TNK218" s="1"/>
      <c r="TNL218" s="1"/>
      <c r="TNM218" s="1"/>
      <c r="TNN218" s="1"/>
      <c r="TNO218" s="1"/>
      <c r="TNP218" s="1"/>
      <c r="TNQ218" s="1"/>
      <c r="TNR218" s="1"/>
      <c r="TNS218" s="1"/>
      <c r="TNT218" s="1"/>
      <c r="TNU218" s="1"/>
      <c r="TNV218" s="1"/>
      <c r="TNW218" s="1"/>
      <c r="TNX218" s="1"/>
      <c r="TNY218" s="1"/>
      <c r="TNZ218" s="1"/>
      <c r="TOA218" s="1"/>
      <c r="TOB218" s="1"/>
      <c r="TOC218" s="1"/>
      <c r="TOD218" s="1"/>
      <c r="TOE218" s="1"/>
      <c r="TOF218" s="1"/>
      <c r="TOG218" s="1"/>
      <c r="TOH218" s="1"/>
      <c r="TOI218" s="1"/>
      <c r="TOJ218" s="1"/>
      <c r="TOK218" s="1"/>
      <c r="TOL218" s="1"/>
      <c r="TOM218" s="1"/>
      <c r="TON218" s="1"/>
      <c r="TOO218" s="1"/>
      <c r="TOP218" s="1"/>
      <c r="TOQ218" s="1"/>
      <c r="TOR218" s="1"/>
      <c r="TOS218" s="1"/>
      <c r="TOT218" s="1"/>
      <c r="TOU218" s="1"/>
      <c r="TOV218" s="1"/>
      <c r="TOW218" s="1"/>
      <c r="TOX218" s="1"/>
      <c r="TOY218" s="1"/>
      <c r="TOZ218" s="1"/>
      <c r="TPA218" s="1"/>
      <c r="TPB218" s="1"/>
      <c r="TPC218" s="1"/>
      <c r="TPD218" s="1"/>
      <c r="TPE218" s="1"/>
      <c r="TPF218" s="1"/>
      <c r="TPG218" s="1"/>
      <c r="TPH218" s="1"/>
      <c r="TPI218" s="1"/>
      <c r="TPJ218" s="1"/>
      <c r="TPK218" s="1"/>
      <c r="TPL218" s="1"/>
      <c r="TPM218" s="1"/>
      <c r="TPN218" s="1"/>
      <c r="TPO218" s="1"/>
      <c r="TPP218" s="1"/>
      <c r="TPQ218" s="1"/>
      <c r="TPR218" s="1"/>
      <c r="TPS218" s="1"/>
      <c r="TPT218" s="1"/>
      <c r="TPU218" s="1"/>
      <c r="TPV218" s="1"/>
      <c r="TPW218" s="1"/>
      <c r="TPX218" s="1"/>
      <c r="TPY218" s="1"/>
      <c r="TPZ218" s="1"/>
      <c r="TQA218" s="1"/>
      <c r="TQB218" s="1"/>
      <c r="TQC218" s="1"/>
      <c r="TQD218" s="1"/>
      <c r="TQE218" s="1"/>
      <c r="TQF218" s="1"/>
      <c r="TQG218" s="1"/>
      <c r="TQH218" s="1"/>
      <c r="TQI218" s="1"/>
      <c r="TQJ218" s="1"/>
      <c r="TQK218" s="1"/>
      <c r="TQL218" s="1"/>
      <c r="TQM218" s="1"/>
      <c r="TQN218" s="1"/>
      <c r="TQO218" s="1"/>
      <c r="TQP218" s="1"/>
      <c r="TQQ218" s="1"/>
      <c r="TQR218" s="1"/>
      <c r="TQS218" s="1"/>
      <c r="TQT218" s="1"/>
      <c r="TQU218" s="1"/>
      <c r="TQV218" s="1"/>
      <c r="TQW218" s="1"/>
      <c r="TQX218" s="1"/>
      <c r="TQY218" s="1"/>
      <c r="TQZ218" s="1"/>
      <c r="TRA218" s="1"/>
      <c r="TRB218" s="1"/>
      <c r="TRC218" s="1"/>
      <c r="TRD218" s="1"/>
      <c r="TRE218" s="1"/>
      <c r="TRF218" s="1"/>
      <c r="TRG218" s="1"/>
      <c r="TRH218" s="1"/>
      <c r="TRI218" s="1"/>
      <c r="TRJ218" s="1"/>
      <c r="TRK218" s="1"/>
      <c r="TRL218" s="1"/>
      <c r="TRM218" s="1"/>
      <c r="TRN218" s="1"/>
      <c r="TRO218" s="1"/>
      <c r="TRP218" s="1"/>
      <c r="TRQ218" s="1"/>
      <c r="TRR218" s="1"/>
      <c r="TRS218" s="1"/>
      <c r="TRT218" s="1"/>
      <c r="TRU218" s="1"/>
      <c r="TRV218" s="1"/>
      <c r="TRW218" s="1"/>
      <c r="TRX218" s="1"/>
      <c r="TRY218" s="1"/>
      <c r="TRZ218" s="1"/>
      <c r="TSA218" s="1"/>
      <c r="TSB218" s="1"/>
      <c r="TSC218" s="1"/>
      <c r="TSD218" s="1"/>
      <c r="TSE218" s="1"/>
      <c r="TSF218" s="1"/>
      <c r="TSG218" s="1"/>
      <c r="TSH218" s="1"/>
      <c r="TSI218" s="1"/>
      <c r="TSJ218" s="1"/>
      <c r="TSK218" s="1"/>
      <c r="TSL218" s="1"/>
      <c r="TSM218" s="1"/>
      <c r="TSN218" s="1"/>
      <c r="TSO218" s="1"/>
      <c r="TSP218" s="1"/>
      <c r="TSQ218" s="1"/>
      <c r="TSR218" s="1"/>
      <c r="TSS218" s="1"/>
      <c r="TST218" s="1"/>
      <c r="TSU218" s="1"/>
      <c r="TSV218" s="1"/>
      <c r="TSW218" s="1"/>
      <c r="TSX218" s="1"/>
      <c r="TSY218" s="1"/>
      <c r="TSZ218" s="1"/>
      <c r="TTA218" s="1"/>
      <c r="TTB218" s="1"/>
      <c r="TTC218" s="1"/>
      <c r="TTD218" s="1"/>
      <c r="TTE218" s="1"/>
      <c r="TTF218" s="1"/>
      <c r="TTG218" s="1"/>
      <c r="TTH218" s="1"/>
      <c r="TTI218" s="1"/>
      <c r="TTJ218" s="1"/>
      <c r="TTK218" s="1"/>
      <c r="TTL218" s="1"/>
      <c r="TTM218" s="1"/>
      <c r="TTN218" s="1"/>
      <c r="TTO218" s="1"/>
      <c r="TTP218" s="1"/>
      <c r="TTQ218" s="1"/>
      <c r="TTR218" s="1"/>
      <c r="TTS218" s="1"/>
      <c r="TTT218" s="1"/>
      <c r="TTU218" s="1"/>
      <c r="TTV218" s="1"/>
      <c r="TTW218" s="1"/>
      <c r="TTX218" s="1"/>
      <c r="TTY218" s="1"/>
      <c r="TTZ218" s="1"/>
      <c r="TUA218" s="1"/>
      <c r="TUB218" s="1"/>
      <c r="TUC218" s="1"/>
      <c r="TUD218" s="1"/>
      <c r="TUE218" s="1"/>
      <c r="TUF218" s="1"/>
      <c r="TUG218" s="1"/>
      <c r="TUH218" s="1"/>
      <c r="TUI218" s="1"/>
      <c r="TUJ218" s="1"/>
      <c r="TUK218" s="1"/>
      <c r="TUL218" s="1"/>
      <c r="TUM218" s="1"/>
      <c r="TUN218" s="1"/>
      <c r="TUO218" s="1"/>
      <c r="TUP218" s="1"/>
      <c r="TUQ218" s="1"/>
      <c r="TUR218" s="1"/>
      <c r="TUS218" s="1"/>
      <c r="TUT218" s="1"/>
      <c r="TUU218" s="1"/>
      <c r="TUV218" s="1"/>
      <c r="TUW218" s="1"/>
      <c r="TUX218" s="1"/>
      <c r="TUY218" s="1"/>
      <c r="TUZ218" s="1"/>
      <c r="TVA218" s="1"/>
      <c r="TVB218" s="1"/>
      <c r="TVC218" s="1"/>
      <c r="TVD218" s="1"/>
      <c r="TVE218" s="1"/>
      <c r="TVF218" s="1"/>
      <c r="TVG218" s="1"/>
      <c r="TVH218" s="1"/>
      <c r="TVI218" s="1"/>
      <c r="TVJ218" s="1"/>
      <c r="TVK218" s="1"/>
      <c r="TVL218" s="1"/>
      <c r="TVM218" s="1"/>
      <c r="TVN218" s="1"/>
      <c r="TVO218" s="1"/>
      <c r="TVP218" s="1"/>
      <c r="TVQ218" s="1"/>
      <c r="TVR218" s="1"/>
      <c r="TVS218" s="1"/>
      <c r="TVT218" s="1"/>
      <c r="TVU218" s="1"/>
      <c r="TVV218" s="1"/>
      <c r="TVW218" s="1"/>
      <c r="TVX218" s="1"/>
      <c r="TVY218" s="1"/>
      <c r="TVZ218" s="1"/>
      <c r="TWA218" s="1"/>
      <c r="TWB218" s="1"/>
      <c r="TWC218" s="1"/>
      <c r="TWD218" s="1"/>
      <c r="TWE218" s="1"/>
      <c r="TWF218" s="1"/>
      <c r="TWG218" s="1"/>
      <c r="TWH218" s="1"/>
      <c r="TWI218" s="1"/>
      <c r="TWJ218" s="1"/>
      <c r="TWK218" s="1"/>
      <c r="TWL218" s="1"/>
      <c r="TWM218" s="1"/>
      <c r="TWN218" s="1"/>
      <c r="TWO218" s="1"/>
      <c r="TWP218" s="1"/>
      <c r="TWQ218" s="1"/>
      <c r="TWR218" s="1"/>
      <c r="TWS218" s="1"/>
      <c r="TWT218" s="1"/>
      <c r="TWU218" s="1"/>
      <c r="TWV218" s="1"/>
      <c r="TWW218" s="1"/>
      <c r="TWX218" s="1"/>
      <c r="TWY218" s="1"/>
      <c r="TWZ218" s="1"/>
      <c r="TXA218" s="1"/>
      <c r="TXB218" s="1"/>
      <c r="TXC218" s="1"/>
      <c r="TXD218" s="1"/>
      <c r="TXE218" s="1"/>
      <c r="TXF218" s="1"/>
      <c r="TXG218" s="1"/>
      <c r="TXH218" s="1"/>
      <c r="TXI218" s="1"/>
      <c r="TXJ218" s="1"/>
      <c r="TXK218" s="1"/>
      <c r="TXL218" s="1"/>
      <c r="TXM218" s="1"/>
      <c r="TXN218" s="1"/>
      <c r="TXO218" s="1"/>
      <c r="TXP218" s="1"/>
      <c r="TXQ218" s="1"/>
      <c r="TXR218" s="1"/>
      <c r="TXS218" s="1"/>
      <c r="TXT218" s="1"/>
      <c r="TXU218" s="1"/>
      <c r="TXV218" s="1"/>
      <c r="TXW218" s="1"/>
      <c r="TXX218" s="1"/>
      <c r="TXY218" s="1"/>
      <c r="TXZ218" s="1"/>
      <c r="TYA218" s="1"/>
      <c r="TYB218" s="1"/>
      <c r="TYC218" s="1"/>
      <c r="TYD218" s="1"/>
      <c r="TYE218" s="1"/>
      <c r="TYF218" s="1"/>
      <c r="TYG218" s="1"/>
      <c r="TYH218" s="1"/>
      <c r="TYI218" s="1"/>
      <c r="TYJ218" s="1"/>
      <c r="TYK218" s="1"/>
      <c r="TYL218" s="1"/>
      <c r="TYM218" s="1"/>
      <c r="TYN218" s="1"/>
      <c r="TYO218" s="1"/>
      <c r="TYP218" s="1"/>
      <c r="TYQ218" s="1"/>
      <c r="TYR218" s="1"/>
      <c r="TYS218" s="1"/>
      <c r="TYT218" s="1"/>
      <c r="TYU218" s="1"/>
      <c r="TYV218" s="1"/>
      <c r="TYW218" s="1"/>
      <c r="TYX218" s="1"/>
      <c r="TYY218" s="1"/>
      <c r="TYZ218" s="1"/>
      <c r="TZA218" s="1"/>
      <c r="TZB218" s="1"/>
      <c r="TZC218" s="1"/>
      <c r="TZD218" s="1"/>
      <c r="TZE218" s="1"/>
      <c r="TZF218" s="1"/>
      <c r="TZG218" s="1"/>
      <c r="TZH218" s="1"/>
      <c r="TZI218" s="1"/>
      <c r="TZJ218" s="1"/>
      <c r="TZK218" s="1"/>
      <c r="TZL218" s="1"/>
      <c r="TZM218" s="1"/>
      <c r="TZN218" s="1"/>
      <c r="TZO218" s="1"/>
      <c r="TZP218" s="1"/>
      <c r="TZQ218" s="1"/>
      <c r="TZR218" s="1"/>
      <c r="TZS218" s="1"/>
      <c r="TZT218" s="1"/>
      <c r="TZU218" s="1"/>
      <c r="TZV218" s="1"/>
      <c r="TZW218" s="1"/>
      <c r="TZX218" s="1"/>
      <c r="TZY218" s="1"/>
      <c r="TZZ218" s="1"/>
      <c r="UAA218" s="1"/>
      <c r="UAB218" s="1"/>
      <c r="UAC218" s="1"/>
      <c r="UAD218" s="1"/>
      <c r="UAE218" s="1"/>
      <c r="UAF218" s="1"/>
      <c r="UAG218" s="1"/>
      <c r="UAH218" s="1"/>
      <c r="UAI218" s="1"/>
      <c r="UAJ218" s="1"/>
      <c r="UAK218" s="1"/>
      <c r="UAL218" s="1"/>
      <c r="UAM218" s="1"/>
      <c r="UAN218" s="1"/>
      <c r="UAO218" s="1"/>
      <c r="UAP218" s="1"/>
      <c r="UAQ218" s="1"/>
      <c r="UAR218" s="1"/>
      <c r="UAS218" s="1"/>
      <c r="UAT218" s="1"/>
      <c r="UAU218" s="1"/>
      <c r="UAV218" s="1"/>
      <c r="UAW218" s="1"/>
      <c r="UAX218" s="1"/>
      <c r="UAY218" s="1"/>
      <c r="UAZ218" s="1"/>
      <c r="UBA218" s="1"/>
      <c r="UBB218" s="1"/>
      <c r="UBC218" s="1"/>
      <c r="UBD218" s="1"/>
      <c r="UBE218" s="1"/>
      <c r="UBF218" s="1"/>
      <c r="UBG218" s="1"/>
      <c r="UBH218" s="1"/>
      <c r="UBI218" s="1"/>
      <c r="UBJ218" s="1"/>
      <c r="UBK218" s="1"/>
      <c r="UBL218" s="1"/>
      <c r="UBM218" s="1"/>
      <c r="UBN218" s="1"/>
      <c r="UBO218" s="1"/>
      <c r="UBP218" s="1"/>
      <c r="UBQ218" s="1"/>
      <c r="UBR218" s="1"/>
      <c r="UBS218" s="1"/>
      <c r="UBT218" s="1"/>
      <c r="UBU218" s="1"/>
      <c r="UBV218" s="1"/>
      <c r="UBW218" s="1"/>
      <c r="UBX218" s="1"/>
      <c r="UBY218" s="1"/>
      <c r="UBZ218" s="1"/>
      <c r="UCA218" s="1"/>
      <c r="UCB218" s="1"/>
      <c r="UCC218" s="1"/>
      <c r="UCD218" s="1"/>
      <c r="UCE218" s="1"/>
      <c r="UCF218" s="1"/>
      <c r="UCG218" s="1"/>
      <c r="UCH218" s="1"/>
      <c r="UCI218" s="1"/>
      <c r="UCJ218" s="1"/>
      <c r="UCK218" s="1"/>
      <c r="UCL218" s="1"/>
      <c r="UCM218" s="1"/>
      <c r="UCN218" s="1"/>
      <c r="UCO218" s="1"/>
      <c r="UCP218" s="1"/>
      <c r="UCQ218" s="1"/>
      <c r="UCR218" s="1"/>
      <c r="UCS218" s="1"/>
      <c r="UCT218" s="1"/>
      <c r="UCU218" s="1"/>
      <c r="UCV218" s="1"/>
      <c r="UCW218" s="1"/>
      <c r="UCX218" s="1"/>
      <c r="UCY218" s="1"/>
      <c r="UCZ218" s="1"/>
      <c r="UDA218" s="1"/>
      <c r="UDB218" s="1"/>
      <c r="UDC218" s="1"/>
      <c r="UDD218" s="1"/>
      <c r="UDE218" s="1"/>
      <c r="UDF218" s="1"/>
      <c r="UDG218" s="1"/>
      <c r="UDH218" s="1"/>
      <c r="UDI218" s="1"/>
      <c r="UDJ218" s="1"/>
      <c r="UDK218" s="1"/>
      <c r="UDL218" s="1"/>
      <c r="UDM218" s="1"/>
      <c r="UDN218" s="1"/>
      <c r="UDO218" s="1"/>
      <c r="UDP218" s="1"/>
      <c r="UDQ218" s="1"/>
      <c r="UDR218" s="1"/>
      <c r="UDS218" s="1"/>
      <c r="UDT218" s="1"/>
      <c r="UDU218" s="1"/>
      <c r="UDV218" s="1"/>
      <c r="UDW218" s="1"/>
      <c r="UDX218" s="1"/>
      <c r="UDY218" s="1"/>
      <c r="UDZ218" s="1"/>
      <c r="UEA218" s="1"/>
      <c r="UEB218" s="1"/>
      <c r="UEC218" s="1"/>
      <c r="UED218" s="1"/>
      <c r="UEE218" s="1"/>
      <c r="UEF218" s="1"/>
      <c r="UEG218" s="1"/>
      <c r="UEH218" s="1"/>
      <c r="UEI218" s="1"/>
      <c r="UEJ218" s="1"/>
      <c r="UEK218" s="1"/>
      <c r="UEL218" s="1"/>
      <c r="UEM218" s="1"/>
      <c r="UEN218" s="1"/>
      <c r="UEO218" s="1"/>
      <c r="UEP218" s="1"/>
      <c r="UEQ218" s="1"/>
      <c r="UER218" s="1"/>
      <c r="UES218" s="1"/>
      <c r="UET218" s="1"/>
      <c r="UEU218" s="1"/>
      <c r="UEV218" s="1"/>
      <c r="UEW218" s="1"/>
      <c r="UEX218" s="1"/>
      <c r="UEY218" s="1"/>
      <c r="UEZ218" s="1"/>
      <c r="UFA218" s="1"/>
      <c r="UFB218" s="1"/>
      <c r="UFC218" s="1"/>
      <c r="UFD218" s="1"/>
      <c r="UFE218" s="1"/>
      <c r="UFF218" s="1"/>
      <c r="UFG218" s="1"/>
      <c r="UFH218" s="1"/>
      <c r="UFI218" s="1"/>
      <c r="UFJ218" s="1"/>
      <c r="UFK218" s="1"/>
      <c r="UFL218" s="1"/>
      <c r="UFM218" s="1"/>
      <c r="UFN218" s="1"/>
      <c r="UFO218" s="1"/>
      <c r="UFP218" s="1"/>
      <c r="UFQ218" s="1"/>
      <c r="UFR218" s="1"/>
      <c r="UFS218" s="1"/>
      <c r="UFT218" s="1"/>
      <c r="UFU218" s="1"/>
      <c r="UFV218" s="1"/>
      <c r="UFW218" s="1"/>
      <c r="UFX218" s="1"/>
      <c r="UFY218" s="1"/>
      <c r="UFZ218" s="1"/>
      <c r="UGA218" s="1"/>
      <c r="UGB218" s="1"/>
      <c r="UGC218" s="1"/>
      <c r="UGD218" s="1"/>
      <c r="UGE218" s="1"/>
      <c r="UGF218" s="1"/>
      <c r="UGG218" s="1"/>
      <c r="UGH218" s="1"/>
      <c r="UGI218" s="1"/>
      <c r="UGJ218" s="1"/>
      <c r="UGK218" s="1"/>
      <c r="UGL218" s="1"/>
      <c r="UGM218" s="1"/>
      <c r="UGN218" s="1"/>
      <c r="UGO218" s="1"/>
      <c r="UGP218" s="1"/>
      <c r="UGQ218" s="1"/>
      <c r="UGR218" s="1"/>
      <c r="UGS218" s="1"/>
      <c r="UGT218" s="1"/>
      <c r="UGU218" s="1"/>
      <c r="UGV218" s="1"/>
      <c r="UGW218" s="1"/>
      <c r="UGX218" s="1"/>
      <c r="UGY218" s="1"/>
      <c r="UGZ218" s="1"/>
      <c r="UHA218" s="1"/>
      <c r="UHB218" s="1"/>
      <c r="UHC218" s="1"/>
      <c r="UHD218" s="1"/>
      <c r="UHE218" s="1"/>
      <c r="UHF218" s="1"/>
      <c r="UHG218" s="1"/>
      <c r="UHH218" s="1"/>
      <c r="UHI218" s="1"/>
      <c r="UHJ218" s="1"/>
      <c r="UHK218" s="1"/>
      <c r="UHL218" s="1"/>
      <c r="UHM218" s="1"/>
      <c r="UHN218" s="1"/>
      <c r="UHO218" s="1"/>
      <c r="UHP218" s="1"/>
      <c r="UHQ218" s="1"/>
      <c r="UHR218" s="1"/>
      <c r="UHS218" s="1"/>
      <c r="UHT218" s="1"/>
      <c r="UHU218" s="1"/>
      <c r="UHV218" s="1"/>
      <c r="UHW218" s="1"/>
      <c r="UHX218" s="1"/>
      <c r="UHY218" s="1"/>
      <c r="UHZ218" s="1"/>
      <c r="UIA218" s="1"/>
      <c r="UIB218" s="1"/>
      <c r="UIC218" s="1"/>
      <c r="UID218" s="1"/>
      <c r="UIE218" s="1"/>
      <c r="UIF218" s="1"/>
      <c r="UIG218" s="1"/>
      <c r="UIH218" s="1"/>
      <c r="UII218" s="1"/>
      <c r="UIJ218" s="1"/>
      <c r="UIK218" s="1"/>
      <c r="UIL218" s="1"/>
      <c r="UIM218" s="1"/>
      <c r="UIN218" s="1"/>
      <c r="UIO218" s="1"/>
      <c r="UIP218" s="1"/>
      <c r="UIQ218" s="1"/>
      <c r="UIR218" s="1"/>
      <c r="UIS218" s="1"/>
      <c r="UIT218" s="1"/>
      <c r="UIU218" s="1"/>
      <c r="UIV218" s="1"/>
      <c r="UIW218" s="1"/>
      <c r="UIX218" s="1"/>
      <c r="UIY218" s="1"/>
      <c r="UIZ218" s="1"/>
      <c r="UJA218" s="1"/>
      <c r="UJB218" s="1"/>
      <c r="UJC218" s="1"/>
      <c r="UJD218" s="1"/>
      <c r="UJE218" s="1"/>
      <c r="UJF218" s="1"/>
      <c r="UJG218" s="1"/>
      <c r="UJH218" s="1"/>
      <c r="UJI218" s="1"/>
      <c r="UJJ218" s="1"/>
      <c r="UJK218" s="1"/>
      <c r="UJL218" s="1"/>
      <c r="UJM218" s="1"/>
      <c r="UJN218" s="1"/>
      <c r="UJO218" s="1"/>
      <c r="UJP218" s="1"/>
      <c r="UJQ218" s="1"/>
      <c r="UJR218" s="1"/>
      <c r="UJS218" s="1"/>
      <c r="UJT218" s="1"/>
      <c r="UJU218" s="1"/>
      <c r="UJV218" s="1"/>
      <c r="UJW218" s="1"/>
      <c r="UJX218" s="1"/>
      <c r="UJY218" s="1"/>
      <c r="UJZ218" s="1"/>
      <c r="UKA218" s="1"/>
      <c r="UKB218" s="1"/>
      <c r="UKC218" s="1"/>
      <c r="UKD218" s="1"/>
      <c r="UKE218" s="1"/>
      <c r="UKF218" s="1"/>
      <c r="UKG218" s="1"/>
      <c r="UKH218" s="1"/>
      <c r="UKI218" s="1"/>
      <c r="UKJ218" s="1"/>
      <c r="UKK218" s="1"/>
      <c r="UKL218" s="1"/>
      <c r="UKM218" s="1"/>
      <c r="UKN218" s="1"/>
      <c r="UKO218" s="1"/>
      <c r="UKP218" s="1"/>
      <c r="UKQ218" s="1"/>
      <c r="UKR218" s="1"/>
      <c r="UKS218" s="1"/>
      <c r="UKT218" s="1"/>
      <c r="UKU218" s="1"/>
      <c r="UKV218" s="1"/>
      <c r="UKW218" s="1"/>
      <c r="UKX218" s="1"/>
      <c r="UKY218" s="1"/>
      <c r="UKZ218" s="1"/>
      <c r="ULA218" s="1"/>
      <c r="ULB218" s="1"/>
      <c r="ULC218" s="1"/>
      <c r="ULD218" s="1"/>
      <c r="ULE218" s="1"/>
      <c r="ULF218" s="1"/>
      <c r="ULG218" s="1"/>
      <c r="ULH218" s="1"/>
      <c r="ULI218" s="1"/>
      <c r="ULJ218" s="1"/>
      <c r="ULK218" s="1"/>
      <c r="ULL218" s="1"/>
      <c r="ULM218" s="1"/>
      <c r="ULN218" s="1"/>
      <c r="ULO218" s="1"/>
      <c r="ULP218" s="1"/>
      <c r="ULQ218" s="1"/>
      <c r="ULR218" s="1"/>
      <c r="ULS218" s="1"/>
      <c r="ULT218" s="1"/>
      <c r="ULU218" s="1"/>
      <c r="ULV218" s="1"/>
      <c r="ULW218" s="1"/>
      <c r="ULX218" s="1"/>
      <c r="ULY218" s="1"/>
      <c r="ULZ218" s="1"/>
      <c r="UMA218" s="1"/>
      <c r="UMB218" s="1"/>
      <c r="UMC218" s="1"/>
      <c r="UMD218" s="1"/>
      <c r="UME218" s="1"/>
      <c r="UMF218" s="1"/>
      <c r="UMG218" s="1"/>
      <c r="UMH218" s="1"/>
      <c r="UMI218" s="1"/>
      <c r="UMJ218" s="1"/>
      <c r="UMK218" s="1"/>
      <c r="UML218" s="1"/>
      <c r="UMM218" s="1"/>
      <c r="UMN218" s="1"/>
      <c r="UMO218" s="1"/>
      <c r="UMP218" s="1"/>
      <c r="UMQ218" s="1"/>
      <c r="UMR218" s="1"/>
      <c r="UMS218" s="1"/>
      <c r="UMT218" s="1"/>
      <c r="UMU218" s="1"/>
      <c r="UMV218" s="1"/>
      <c r="UMW218" s="1"/>
      <c r="UMX218" s="1"/>
      <c r="UMY218" s="1"/>
      <c r="UMZ218" s="1"/>
      <c r="UNA218" s="1"/>
      <c r="UNB218" s="1"/>
      <c r="UNC218" s="1"/>
      <c r="UND218" s="1"/>
      <c r="UNE218" s="1"/>
      <c r="UNF218" s="1"/>
      <c r="UNG218" s="1"/>
      <c r="UNH218" s="1"/>
      <c r="UNI218" s="1"/>
      <c r="UNJ218" s="1"/>
      <c r="UNK218" s="1"/>
      <c r="UNL218" s="1"/>
      <c r="UNM218" s="1"/>
      <c r="UNN218" s="1"/>
      <c r="UNO218" s="1"/>
      <c r="UNP218" s="1"/>
      <c r="UNQ218" s="1"/>
      <c r="UNR218" s="1"/>
      <c r="UNS218" s="1"/>
      <c r="UNT218" s="1"/>
      <c r="UNU218" s="1"/>
      <c r="UNV218" s="1"/>
      <c r="UNW218" s="1"/>
      <c r="UNX218" s="1"/>
      <c r="UNY218" s="1"/>
      <c r="UNZ218" s="1"/>
      <c r="UOA218" s="1"/>
      <c r="UOB218" s="1"/>
      <c r="UOC218" s="1"/>
      <c r="UOD218" s="1"/>
      <c r="UOE218" s="1"/>
      <c r="UOF218" s="1"/>
      <c r="UOG218" s="1"/>
      <c r="UOH218" s="1"/>
      <c r="UOI218" s="1"/>
      <c r="UOJ218" s="1"/>
      <c r="UOK218" s="1"/>
      <c r="UOL218" s="1"/>
      <c r="UOM218" s="1"/>
      <c r="UON218" s="1"/>
      <c r="UOO218" s="1"/>
      <c r="UOP218" s="1"/>
      <c r="UOQ218" s="1"/>
      <c r="UOR218" s="1"/>
      <c r="UOS218" s="1"/>
      <c r="UOT218" s="1"/>
      <c r="UOU218" s="1"/>
      <c r="UOV218" s="1"/>
      <c r="UOW218" s="1"/>
      <c r="UOX218" s="1"/>
      <c r="UOY218" s="1"/>
      <c r="UOZ218" s="1"/>
      <c r="UPA218" s="1"/>
      <c r="UPB218" s="1"/>
      <c r="UPC218" s="1"/>
      <c r="UPD218" s="1"/>
      <c r="UPE218" s="1"/>
      <c r="UPF218" s="1"/>
      <c r="UPG218" s="1"/>
      <c r="UPH218" s="1"/>
      <c r="UPI218" s="1"/>
      <c r="UPJ218" s="1"/>
      <c r="UPK218" s="1"/>
      <c r="UPL218" s="1"/>
      <c r="UPM218" s="1"/>
      <c r="UPN218" s="1"/>
      <c r="UPO218" s="1"/>
      <c r="UPP218" s="1"/>
      <c r="UPQ218" s="1"/>
      <c r="UPR218" s="1"/>
      <c r="UPS218" s="1"/>
      <c r="UPT218" s="1"/>
      <c r="UPU218" s="1"/>
      <c r="UPV218" s="1"/>
      <c r="UPW218" s="1"/>
      <c r="UPX218" s="1"/>
      <c r="UPY218" s="1"/>
      <c r="UPZ218" s="1"/>
      <c r="UQA218" s="1"/>
      <c r="UQB218" s="1"/>
      <c r="UQC218" s="1"/>
      <c r="UQD218" s="1"/>
      <c r="UQE218" s="1"/>
      <c r="UQF218" s="1"/>
      <c r="UQG218" s="1"/>
      <c r="UQH218" s="1"/>
      <c r="UQI218" s="1"/>
      <c r="UQJ218" s="1"/>
      <c r="UQK218" s="1"/>
      <c r="UQL218" s="1"/>
      <c r="UQM218" s="1"/>
      <c r="UQN218" s="1"/>
      <c r="UQO218" s="1"/>
      <c r="UQP218" s="1"/>
      <c r="UQQ218" s="1"/>
      <c r="UQR218" s="1"/>
      <c r="UQS218" s="1"/>
      <c r="UQT218" s="1"/>
      <c r="UQU218" s="1"/>
      <c r="UQV218" s="1"/>
      <c r="UQW218" s="1"/>
      <c r="UQX218" s="1"/>
      <c r="UQY218" s="1"/>
      <c r="UQZ218" s="1"/>
      <c r="URA218" s="1"/>
      <c r="URB218" s="1"/>
      <c r="URC218" s="1"/>
      <c r="URD218" s="1"/>
      <c r="URE218" s="1"/>
      <c r="URF218" s="1"/>
      <c r="URG218" s="1"/>
      <c r="URH218" s="1"/>
      <c r="URI218" s="1"/>
      <c r="URJ218" s="1"/>
      <c r="URK218" s="1"/>
      <c r="URL218" s="1"/>
      <c r="URM218" s="1"/>
      <c r="URN218" s="1"/>
      <c r="URO218" s="1"/>
      <c r="URP218" s="1"/>
      <c r="URQ218" s="1"/>
      <c r="URR218" s="1"/>
      <c r="URS218" s="1"/>
      <c r="URT218" s="1"/>
      <c r="URU218" s="1"/>
      <c r="URV218" s="1"/>
      <c r="URW218" s="1"/>
      <c r="URX218" s="1"/>
      <c r="URY218" s="1"/>
      <c r="URZ218" s="1"/>
      <c r="USA218" s="1"/>
      <c r="USB218" s="1"/>
      <c r="USC218" s="1"/>
      <c r="USD218" s="1"/>
      <c r="USE218" s="1"/>
      <c r="USF218" s="1"/>
      <c r="USG218" s="1"/>
      <c r="USH218" s="1"/>
      <c r="USI218" s="1"/>
      <c r="USJ218" s="1"/>
      <c r="USK218" s="1"/>
      <c r="USL218" s="1"/>
      <c r="USM218" s="1"/>
      <c r="USN218" s="1"/>
      <c r="USO218" s="1"/>
      <c r="USP218" s="1"/>
      <c r="USQ218" s="1"/>
      <c r="USR218" s="1"/>
      <c r="USS218" s="1"/>
      <c r="UST218" s="1"/>
      <c r="USU218" s="1"/>
      <c r="USV218" s="1"/>
      <c r="USW218" s="1"/>
      <c r="USX218" s="1"/>
      <c r="USY218" s="1"/>
      <c r="USZ218" s="1"/>
      <c r="UTA218" s="1"/>
      <c r="UTB218" s="1"/>
      <c r="UTC218" s="1"/>
      <c r="UTD218" s="1"/>
      <c r="UTE218" s="1"/>
      <c r="UTF218" s="1"/>
      <c r="UTG218" s="1"/>
      <c r="UTH218" s="1"/>
      <c r="UTI218" s="1"/>
      <c r="UTJ218" s="1"/>
      <c r="UTK218" s="1"/>
      <c r="UTL218" s="1"/>
      <c r="UTM218" s="1"/>
      <c r="UTN218" s="1"/>
      <c r="UTO218" s="1"/>
      <c r="UTP218" s="1"/>
      <c r="UTQ218" s="1"/>
      <c r="UTR218" s="1"/>
      <c r="UTS218" s="1"/>
      <c r="UTT218" s="1"/>
      <c r="UTU218" s="1"/>
      <c r="UTV218" s="1"/>
      <c r="UTW218" s="1"/>
      <c r="UTX218" s="1"/>
      <c r="UTY218" s="1"/>
      <c r="UTZ218" s="1"/>
      <c r="UUA218" s="1"/>
      <c r="UUB218" s="1"/>
      <c r="UUC218" s="1"/>
      <c r="UUD218" s="1"/>
      <c r="UUE218" s="1"/>
      <c r="UUF218" s="1"/>
      <c r="UUG218" s="1"/>
      <c r="UUH218" s="1"/>
      <c r="UUI218" s="1"/>
      <c r="UUJ218" s="1"/>
      <c r="UUK218" s="1"/>
      <c r="UUL218" s="1"/>
      <c r="UUM218" s="1"/>
      <c r="UUN218" s="1"/>
      <c r="UUO218" s="1"/>
      <c r="UUP218" s="1"/>
      <c r="UUQ218" s="1"/>
      <c r="UUR218" s="1"/>
      <c r="UUS218" s="1"/>
      <c r="UUT218" s="1"/>
      <c r="UUU218" s="1"/>
      <c r="UUV218" s="1"/>
      <c r="UUW218" s="1"/>
      <c r="UUX218" s="1"/>
      <c r="UUY218" s="1"/>
      <c r="UUZ218" s="1"/>
      <c r="UVA218" s="1"/>
      <c r="UVB218" s="1"/>
      <c r="UVC218" s="1"/>
      <c r="UVD218" s="1"/>
      <c r="UVE218" s="1"/>
      <c r="UVF218" s="1"/>
      <c r="UVG218" s="1"/>
      <c r="UVH218" s="1"/>
      <c r="UVI218" s="1"/>
      <c r="UVJ218" s="1"/>
      <c r="UVK218" s="1"/>
      <c r="UVL218" s="1"/>
      <c r="UVM218" s="1"/>
      <c r="UVN218" s="1"/>
      <c r="UVO218" s="1"/>
      <c r="UVP218" s="1"/>
      <c r="UVQ218" s="1"/>
      <c r="UVR218" s="1"/>
      <c r="UVS218" s="1"/>
      <c r="UVT218" s="1"/>
      <c r="UVU218" s="1"/>
      <c r="UVV218" s="1"/>
      <c r="UVW218" s="1"/>
      <c r="UVX218" s="1"/>
      <c r="UVY218" s="1"/>
      <c r="UVZ218" s="1"/>
      <c r="UWA218" s="1"/>
      <c r="UWB218" s="1"/>
      <c r="UWC218" s="1"/>
      <c r="UWD218" s="1"/>
      <c r="UWE218" s="1"/>
      <c r="UWF218" s="1"/>
      <c r="UWG218" s="1"/>
      <c r="UWH218" s="1"/>
      <c r="UWI218" s="1"/>
      <c r="UWJ218" s="1"/>
      <c r="UWK218" s="1"/>
      <c r="UWL218" s="1"/>
      <c r="UWM218" s="1"/>
      <c r="UWN218" s="1"/>
      <c r="UWO218" s="1"/>
      <c r="UWP218" s="1"/>
      <c r="UWQ218" s="1"/>
      <c r="UWR218" s="1"/>
      <c r="UWS218" s="1"/>
      <c r="UWT218" s="1"/>
      <c r="UWU218" s="1"/>
      <c r="UWV218" s="1"/>
      <c r="UWW218" s="1"/>
      <c r="UWX218" s="1"/>
      <c r="UWY218" s="1"/>
      <c r="UWZ218" s="1"/>
      <c r="UXA218" s="1"/>
      <c r="UXB218" s="1"/>
      <c r="UXC218" s="1"/>
      <c r="UXD218" s="1"/>
      <c r="UXE218" s="1"/>
      <c r="UXF218" s="1"/>
      <c r="UXG218" s="1"/>
      <c r="UXH218" s="1"/>
      <c r="UXI218" s="1"/>
      <c r="UXJ218" s="1"/>
      <c r="UXK218" s="1"/>
      <c r="UXL218" s="1"/>
      <c r="UXM218" s="1"/>
      <c r="UXN218" s="1"/>
      <c r="UXO218" s="1"/>
      <c r="UXP218" s="1"/>
      <c r="UXQ218" s="1"/>
      <c r="UXR218" s="1"/>
      <c r="UXS218" s="1"/>
      <c r="UXT218" s="1"/>
      <c r="UXU218" s="1"/>
      <c r="UXV218" s="1"/>
      <c r="UXW218" s="1"/>
      <c r="UXX218" s="1"/>
      <c r="UXY218" s="1"/>
      <c r="UXZ218" s="1"/>
      <c r="UYA218" s="1"/>
      <c r="UYB218" s="1"/>
      <c r="UYC218" s="1"/>
      <c r="UYD218" s="1"/>
      <c r="UYE218" s="1"/>
      <c r="UYF218" s="1"/>
      <c r="UYG218" s="1"/>
      <c r="UYH218" s="1"/>
      <c r="UYI218" s="1"/>
      <c r="UYJ218" s="1"/>
      <c r="UYK218" s="1"/>
      <c r="UYL218" s="1"/>
      <c r="UYM218" s="1"/>
      <c r="UYN218" s="1"/>
      <c r="UYO218" s="1"/>
      <c r="UYP218" s="1"/>
      <c r="UYQ218" s="1"/>
      <c r="UYR218" s="1"/>
      <c r="UYS218" s="1"/>
      <c r="UYT218" s="1"/>
      <c r="UYU218" s="1"/>
      <c r="UYV218" s="1"/>
      <c r="UYW218" s="1"/>
      <c r="UYX218" s="1"/>
      <c r="UYY218" s="1"/>
      <c r="UYZ218" s="1"/>
      <c r="UZA218" s="1"/>
      <c r="UZB218" s="1"/>
      <c r="UZC218" s="1"/>
      <c r="UZD218" s="1"/>
      <c r="UZE218" s="1"/>
      <c r="UZF218" s="1"/>
      <c r="UZG218" s="1"/>
      <c r="UZH218" s="1"/>
      <c r="UZI218" s="1"/>
      <c r="UZJ218" s="1"/>
      <c r="UZK218" s="1"/>
      <c r="UZL218" s="1"/>
      <c r="UZM218" s="1"/>
      <c r="UZN218" s="1"/>
      <c r="UZO218" s="1"/>
      <c r="UZP218" s="1"/>
      <c r="UZQ218" s="1"/>
      <c r="UZR218" s="1"/>
      <c r="UZS218" s="1"/>
      <c r="UZT218" s="1"/>
      <c r="UZU218" s="1"/>
      <c r="UZV218" s="1"/>
      <c r="UZW218" s="1"/>
      <c r="UZX218" s="1"/>
      <c r="UZY218" s="1"/>
      <c r="UZZ218" s="1"/>
      <c r="VAA218" s="1"/>
      <c r="VAB218" s="1"/>
      <c r="VAC218" s="1"/>
      <c r="VAD218" s="1"/>
      <c r="VAE218" s="1"/>
      <c r="VAF218" s="1"/>
      <c r="VAG218" s="1"/>
      <c r="VAH218" s="1"/>
      <c r="VAI218" s="1"/>
      <c r="VAJ218" s="1"/>
      <c r="VAK218" s="1"/>
      <c r="VAL218" s="1"/>
      <c r="VAM218" s="1"/>
      <c r="VAN218" s="1"/>
      <c r="VAO218" s="1"/>
      <c r="VAP218" s="1"/>
      <c r="VAQ218" s="1"/>
      <c r="VAR218" s="1"/>
      <c r="VAS218" s="1"/>
      <c r="VAT218" s="1"/>
      <c r="VAU218" s="1"/>
      <c r="VAV218" s="1"/>
      <c r="VAW218" s="1"/>
      <c r="VAX218" s="1"/>
      <c r="VAY218" s="1"/>
      <c r="VAZ218" s="1"/>
      <c r="VBA218" s="1"/>
      <c r="VBB218" s="1"/>
      <c r="VBC218" s="1"/>
      <c r="VBD218" s="1"/>
      <c r="VBE218" s="1"/>
      <c r="VBF218" s="1"/>
      <c r="VBG218" s="1"/>
      <c r="VBH218" s="1"/>
      <c r="VBI218" s="1"/>
      <c r="VBJ218" s="1"/>
      <c r="VBK218" s="1"/>
      <c r="VBL218" s="1"/>
      <c r="VBM218" s="1"/>
      <c r="VBN218" s="1"/>
      <c r="VBO218" s="1"/>
      <c r="VBP218" s="1"/>
      <c r="VBQ218" s="1"/>
      <c r="VBR218" s="1"/>
      <c r="VBS218" s="1"/>
      <c r="VBT218" s="1"/>
      <c r="VBU218" s="1"/>
      <c r="VBV218" s="1"/>
      <c r="VBW218" s="1"/>
      <c r="VBX218" s="1"/>
      <c r="VBY218" s="1"/>
      <c r="VBZ218" s="1"/>
      <c r="VCA218" s="1"/>
      <c r="VCB218" s="1"/>
      <c r="VCC218" s="1"/>
      <c r="VCD218" s="1"/>
      <c r="VCE218" s="1"/>
      <c r="VCF218" s="1"/>
      <c r="VCG218" s="1"/>
      <c r="VCH218" s="1"/>
      <c r="VCI218" s="1"/>
      <c r="VCJ218" s="1"/>
      <c r="VCK218" s="1"/>
      <c r="VCL218" s="1"/>
      <c r="VCM218" s="1"/>
      <c r="VCN218" s="1"/>
      <c r="VCO218" s="1"/>
      <c r="VCP218" s="1"/>
      <c r="VCQ218" s="1"/>
      <c r="VCR218" s="1"/>
      <c r="VCS218" s="1"/>
      <c r="VCT218" s="1"/>
      <c r="VCU218" s="1"/>
      <c r="VCV218" s="1"/>
      <c r="VCW218" s="1"/>
      <c r="VCX218" s="1"/>
      <c r="VCY218" s="1"/>
      <c r="VCZ218" s="1"/>
      <c r="VDA218" s="1"/>
      <c r="VDB218" s="1"/>
      <c r="VDC218" s="1"/>
      <c r="VDD218" s="1"/>
      <c r="VDE218" s="1"/>
      <c r="VDF218" s="1"/>
      <c r="VDG218" s="1"/>
      <c r="VDH218" s="1"/>
      <c r="VDI218" s="1"/>
      <c r="VDJ218" s="1"/>
      <c r="VDK218" s="1"/>
      <c r="VDL218" s="1"/>
      <c r="VDM218" s="1"/>
      <c r="VDN218" s="1"/>
      <c r="VDO218" s="1"/>
      <c r="VDP218" s="1"/>
      <c r="VDQ218" s="1"/>
      <c r="VDR218" s="1"/>
      <c r="VDS218" s="1"/>
      <c r="VDT218" s="1"/>
      <c r="VDU218" s="1"/>
      <c r="VDV218" s="1"/>
      <c r="VDW218" s="1"/>
      <c r="VDX218" s="1"/>
      <c r="VDY218" s="1"/>
      <c r="VDZ218" s="1"/>
      <c r="VEA218" s="1"/>
      <c r="VEB218" s="1"/>
      <c r="VEC218" s="1"/>
      <c r="VED218" s="1"/>
      <c r="VEE218" s="1"/>
      <c r="VEF218" s="1"/>
      <c r="VEG218" s="1"/>
      <c r="VEH218" s="1"/>
      <c r="VEI218" s="1"/>
      <c r="VEJ218" s="1"/>
      <c r="VEK218" s="1"/>
      <c r="VEL218" s="1"/>
      <c r="VEM218" s="1"/>
      <c r="VEN218" s="1"/>
      <c r="VEO218" s="1"/>
      <c r="VEP218" s="1"/>
      <c r="VEQ218" s="1"/>
      <c r="VER218" s="1"/>
      <c r="VES218" s="1"/>
      <c r="VET218" s="1"/>
      <c r="VEU218" s="1"/>
      <c r="VEV218" s="1"/>
      <c r="VEW218" s="1"/>
      <c r="VEX218" s="1"/>
      <c r="VEY218" s="1"/>
      <c r="VEZ218" s="1"/>
      <c r="VFA218" s="1"/>
      <c r="VFB218" s="1"/>
      <c r="VFC218" s="1"/>
      <c r="VFD218" s="1"/>
      <c r="VFE218" s="1"/>
      <c r="VFF218" s="1"/>
      <c r="VFG218" s="1"/>
      <c r="VFH218" s="1"/>
      <c r="VFI218" s="1"/>
      <c r="VFJ218" s="1"/>
      <c r="VFK218" s="1"/>
      <c r="VFL218" s="1"/>
      <c r="VFM218" s="1"/>
      <c r="VFN218" s="1"/>
      <c r="VFO218" s="1"/>
      <c r="VFP218" s="1"/>
      <c r="VFQ218" s="1"/>
      <c r="VFR218" s="1"/>
      <c r="VFS218" s="1"/>
      <c r="VFT218" s="1"/>
      <c r="VFU218" s="1"/>
      <c r="VFV218" s="1"/>
      <c r="VFW218" s="1"/>
      <c r="VFX218" s="1"/>
      <c r="VFY218" s="1"/>
      <c r="VFZ218" s="1"/>
      <c r="VGA218" s="1"/>
      <c r="VGB218" s="1"/>
      <c r="VGC218" s="1"/>
      <c r="VGD218" s="1"/>
      <c r="VGE218" s="1"/>
      <c r="VGF218" s="1"/>
      <c r="VGG218" s="1"/>
      <c r="VGH218" s="1"/>
      <c r="VGI218" s="1"/>
      <c r="VGJ218" s="1"/>
      <c r="VGK218" s="1"/>
      <c r="VGL218" s="1"/>
      <c r="VGM218" s="1"/>
      <c r="VGN218" s="1"/>
      <c r="VGO218" s="1"/>
      <c r="VGP218" s="1"/>
      <c r="VGQ218" s="1"/>
      <c r="VGR218" s="1"/>
      <c r="VGS218" s="1"/>
      <c r="VGT218" s="1"/>
      <c r="VGU218" s="1"/>
      <c r="VGV218" s="1"/>
      <c r="VGW218" s="1"/>
      <c r="VGX218" s="1"/>
      <c r="VGY218" s="1"/>
      <c r="VGZ218" s="1"/>
      <c r="VHA218" s="1"/>
      <c r="VHB218" s="1"/>
      <c r="VHC218" s="1"/>
      <c r="VHD218" s="1"/>
      <c r="VHE218" s="1"/>
      <c r="VHF218" s="1"/>
      <c r="VHG218" s="1"/>
      <c r="VHH218" s="1"/>
      <c r="VHI218" s="1"/>
      <c r="VHJ218" s="1"/>
      <c r="VHK218" s="1"/>
      <c r="VHL218" s="1"/>
      <c r="VHM218" s="1"/>
      <c r="VHN218" s="1"/>
      <c r="VHO218" s="1"/>
      <c r="VHP218" s="1"/>
      <c r="VHQ218" s="1"/>
      <c r="VHR218" s="1"/>
      <c r="VHS218" s="1"/>
      <c r="VHT218" s="1"/>
      <c r="VHU218" s="1"/>
      <c r="VHV218" s="1"/>
      <c r="VHW218" s="1"/>
      <c r="VHX218" s="1"/>
      <c r="VHY218" s="1"/>
      <c r="VHZ218" s="1"/>
      <c r="VIA218" s="1"/>
      <c r="VIB218" s="1"/>
      <c r="VIC218" s="1"/>
      <c r="VID218" s="1"/>
      <c r="VIE218" s="1"/>
      <c r="VIF218" s="1"/>
      <c r="VIG218" s="1"/>
      <c r="VIH218" s="1"/>
      <c r="VII218" s="1"/>
      <c r="VIJ218" s="1"/>
      <c r="VIK218" s="1"/>
      <c r="VIL218" s="1"/>
      <c r="VIM218" s="1"/>
      <c r="VIN218" s="1"/>
      <c r="VIO218" s="1"/>
      <c r="VIP218" s="1"/>
      <c r="VIQ218" s="1"/>
      <c r="VIR218" s="1"/>
      <c r="VIS218" s="1"/>
      <c r="VIT218" s="1"/>
      <c r="VIU218" s="1"/>
      <c r="VIV218" s="1"/>
      <c r="VIW218" s="1"/>
      <c r="VIX218" s="1"/>
      <c r="VIY218" s="1"/>
      <c r="VIZ218" s="1"/>
      <c r="VJA218" s="1"/>
      <c r="VJB218" s="1"/>
      <c r="VJC218" s="1"/>
      <c r="VJD218" s="1"/>
      <c r="VJE218" s="1"/>
      <c r="VJF218" s="1"/>
      <c r="VJG218" s="1"/>
      <c r="VJH218" s="1"/>
      <c r="VJI218" s="1"/>
      <c r="VJJ218" s="1"/>
      <c r="VJK218" s="1"/>
      <c r="VJL218" s="1"/>
      <c r="VJM218" s="1"/>
      <c r="VJN218" s="1"/>
      <c r="VJO218" s="1"/>
      <c r="VJP218" s="1"/>
      <c r="VJQ218" s="1"/>
      <c r="VJR218" s="1"/>
      <c r="VJS218" s="1"/>
      <c r="VJT218" s="1"/>
      <c r="VJU218" s="1"/>
      <c r="VJV218" s="1"/>
      <c r="VJW218" s="1"/>
      <c r="VJX218" s="1"/>
      <c r="VJY218" s="1"/>
      <c r="VJZ218" s="1"/>
      <c r="VKA218" s="1"/>
      <c r="VKB218" s="1"/>
      <c r="VKC218" s="1"/>
      <c r="VKD218" s="1"/>
      <c r="VKE218" s="1"/>
      <c r="VKF218" s="1"/>
      <c r="VKG218" s="1"/>
      <c r="VKH218" s="1"/>
      <c r="VKI218" s="1"/>
      <c r="VKJ218" s="1"/>
      <c r="VKK218" s="1"/>
      <c r="VKL218" s="1"/>
      <c r="VKM218" s="1"/>
      <c r="VKN218" s="1"/>
      <c r="VKO218" s="1"/>
      <c r="VKP218" s="1"/>
      <c r="VKQ218" s="1"/>
      <c r="VKR218" s="1"/>
      <c r="VKS218" s="1"/>
      <c r="VKT218" s="1"/>
      <c r="VKU218" s="1"/>
      <c r="VKV218" s="1"/>
      <c r="VKW218" s="1"/>
      <c r="VKX218" s="1"/>
      <c r="VKY218" s="1"/>
      <c r="VKZ218" s="1"/>
      <c r="VLA218" s="1"/>
      <c r="VLB218" s="1"/>
      <c r="VLC218" s="1"/>
      <c r="VLD218" s="1"/>
      <c r="VLE218" s="1"/>
      <c r="VLF218" s="1"/>
      <c r="VLG218" s="1"/>
      <c r="VLH218" s="1"/>
      <c r="VLI218" s="1"/>
      <c r="VLJ218" s="1"/>
      <c r="VLK218" s="1"/>
      <c r="VLL218" s="1"/>
      <c r="VLM218" s="1"/>
      <c r="VLN218" s="1"/>
      <c r="VLO218" s="1"/>
      <c r="VLP218" s="1"/>
      <c r="VLQ218" s="1"/>
      <c r="VLR218" s="1"/>
      <c r="VLS218" s="1"/>
      <c r="VLT218" s="1"/>
      <c r="VLU218" s="1"/>
      <c r="VLV218" s="1"/>
      <c r="VLW218" s="1"/>
      <c r="VLX218" s="1"/>
      <c r="VLY218" s="1"/>
      <c r="VLZ218" s="1"/>
      <c r="VMA218" s="1"/>
      <c r="VMB218" s="1"/>
      <c r="VMC218" s="1"/>
      <c r="VMD218" s="1"/>
      <c r="VME218" s="1"/>
      <c r="VMF218" s="1"/>
      <c r="VMG218" s="1"/>
      <c r="VMH218" s="1"/>
      <c r="VMI218" s="1"/>
      <c r="VMJ218" s="1"/>
      <c r="VMK218" s="1"/>
      <c r="VML218" s="1"/>
      <c r="VMM218" s="1"/>
      <c r="VMN218" s="1"/>
      <c r="VMO218" s="1"/>
      <c r="VMP218" s="1"/>
      <c r="VMQ218" s="1"/>
      <c r="VMR218" s="1"/>
      <c r="VMS218" s="1"/>
      <c r="VMT218" s="1"/>
      <c r="VMU218" s="1"/>
      <c r="VMV218" s="1"/>
      <c r="VMW218" s="1"/>
      <c r="VMX218" s="1"/>
      <c r="VMY218" s="1"/>
      <c r="VMZ218" s="1"/>
      <c r="VNA218" s="1"/>
      <c r="VNB218" s="1"/>
      <c r="VNC218" s="1"/>
      <c r="VND218" s="1"/>
      <c r="VNE218" s="1"/>
      <c r="VNF218" s="1"/>
      <c r="VNG218" s="1"/>
      <c r="VNH218" s="1"/>
      <c r="VNI218" s="1"/>
      <c r="VNJ218" s="1"/>
      <c r="VNK218" s="1"/>
      <c r="VNL218" s="1"/>
      <c r="VNM218" s="1"/>
      <c r="VNN218" s="1"/>
      <c r="VNO218" s="1"/>
      <c r="VNP218" s="1"/>
      <c r="VNQ218" s="1"/>
      <c r="VNR218" s="1"/>
      <c r="VNS218" s="1"/>
      <c r="VNT218" s="1"/>
      <c r="VNU218" s="1"/>
      <c r="VNV218" s="1"/>
      <c r="VNW218" s="1"/>
      <c r="VNX218" s="1"/>
      <c r="VNY218" s="1"/>
      <c r="VNZ218" s="1"/>
      <c r="VOA218" s="1"/>
      <c r="VOB218" s="1"/>
      <c r="VOC218" s="1"/>
      <c r="VOD218" s="1"/>
      <c r="VOE218" s="1"/>
      <c r="VOF218" s="1"/>
      <c r="VOG218" s="1"/>
      <c r="VOH218" s="1"/>
      <c r="VOI218" s="1"/>
      <c r="VOJ218" s="1"/>
      <c r="VOK218" s="1"/>
      <c r="VOL218" s="1"/>
      <c r="VOM218" s="1"/>
      <c r="VON218" s="1"/>
      <c r="VOO218" s="1"/>
      <c r="VOP218" s="1"/>
      <c r="VOQ218" s="1"/>
      <c r="VOR218" s="1"/>
      <c r="VOS218" s="1"/>
      <c r="VOT218" s="1"/>
      <c r="VOU218" s="1"/>
      <c r="VOV218" s="1"/>
      <c r="VOW218" s="1"/>
      <c r="VOX218" s="1"/>
      <c r="VOY218" s="1"/>
      <c r="VOZ218" s="1"/>
      <c r="VPA218" s="1"/>
      <c r="VPB218" s="1"/>
      <c r="VPC218" s="1"/>
      <c r="VPD218" s="1"/>
      <c r="VPE218" s="1"/>
      <c r="VPF218" s="1"/>
      <c r="VPG218" s="1"/>
      <c r="VPH218" s="1"/>
      <c r="VPI218" s="1"/>
      <c r="VPJ218" s="1"/>
      <c r="VPK218" s="1"/>
      <c r="VPL218" s="1"/>
      <c r="VPM218" s="1"/>
      <c r="VPN218" s="1"/>
      <c r="VPO218" s="1"/>
      <c r="VPP218" s="1"/>
      <c r="VPQ218" s="1"/>
      <c r="VPR218" s="1"/>
      <c r="VPS218" s="1"/>
      <c r="VPT218" s="1"/>
      <c r="VPU218" s="1"/>
      <c r="VPV218" s="1"/>
      <c r="VPW218" s="1"/>
      <c r="VPX218" s="1"/>
      <c r="VPY218" s="1"/>
      <c r="VPZ218" s="1"/>
      <c r="VQA218" s="1"/>
      <c r="VQB218" s="1"/>
      <c r="VQC218" s="1"/>
      <c r="VQD218" s="1"/>
      <c r="VQE218" s="1"/>
      <c r="VQF218" s="1"/>
      <c r="VQG218" s="1"/>
      <c r="VQH218" s="1"/>
      <c r="VQI218" s="1"/>
      <c r="VQJ218" s="1"/>
      <c r="VQK218" s="1"/>
      <c r="VQL218" s="1"/>
      <c r="VQM218" s="1"/>
      <c r="VQN218" s="1"/>
      <c r="VQO218" s="1"/>
      <c r="VQP218" s="1"/>
      <c r="VQQ218" s="1"/>
      <c r="VQR218" s="1"/>
      <c r="VQS218" s="1"/>
      <c r="VQT218" s="1"/>
      <c r="VQU218" s="1"/>
      <c r="VQV218" s="1"/>
      <c r="VQW218" s="1"/>
      <c r="VQX218" s="1"/>
      <c r="VQY218" s="1"/>
      <c r="VQZ218" s="1"/>
      <c r="VRA218" s="1"/>
      <c r="VRB218" s="1"/>
      <c r="VRC218" s="1"/>
      <c r="VRD218" s="1"/>
      <c r="VRE218" s="1"/>
      <c r="VRF218" s="1"/>
      <c r="VRG218" s="1"/>
      <c r="VRH218" s="1"/>
      <c r="VRI218" s="1"/>
      <c r="VRJ218" s="1"/>
      <c r="VRK218" s="1"/>
      <c r="VRL218" s="1"/>
      <c r="VRM218" s="1"/>
      <c r="VRN218" s="1"/>
      <c r="VRO218" s="1"/>
      <c r="VRP218" s="1"/>
      <c r="VRQ218" s="1"/>
      <c r="VRR218" s="1"/>
      <c r="VRS218" s="1"/>
      <c r="VRT218" s="1"/>
      <c r="VRU218" s="1"/>
      <c r="VRV218" s="1"/>
      <c r="VRW218" s="1"/>
      <c r="VRX218" s="1"/>
      <c r="VRY218" s="1"/>
      <c r="VRZ218" s="1"/>
      <c r="VSA218" s="1"/>
      <c r="VSB218" s="1"/>
      <c r="VSC218" s="1"/>
      <c r="VSD218" s="1"/>
      <c r="VSE218" s="1"/>
      <c r="VSF218" s="1"/>
      <c r="VSG218" s="1"/>
      <c r="VSH218" s="1"/>
      <c r="VSI218" s="1"/>
      <c r="VSJ218" s="1"/>
      <c r="VSK218" s="1"/>
      <c r="VSL218" s="1"/>
      <c r="VSM218" s="1"/>
      <c r="VSN218" s="1"/>
      <c r="VSO218" s="1"/>
      <c r="VSP218" s="1"/>
      <c r="VSQ218" s="1"/>
      <c r="VSR218" s="1"/>
      <c r="VSS218" s="1"/>
      <c r="VST218" s="1"/>
      <c r="VSU218" s="1"/>
      <c r="VSV218" s="1"/>
      <c r="VSW218" s="1"/>
      <c r="VSX218" s="1"/>
      <c r="VSY218" s="1"/>
      <c r="VSZ218" s="1"/>
      <c r="VTA218" s="1"/>
      <c r="VTB218" s="1"/>
      <c r="VTC218" s="1"/>
      <c r="VTD218" s="1"/>
      <c r="VTE218" s="1"/>
      <c r="VTF218" s="1"/>
      <c r="VTG218" s="1"/>
      <c r="VTH218" s="1"/>
      <c r="VTI218" s="1"/>
      <c r="VTJ218" s="1"/>
      <c r="VTK218" s="1"/>
      <c r="VTL218" s="1"/>
      <c r="VTM218" s="1"/>
      <c r="VTN218" s="1"/>
      <c r="VTO218" s="1"/>
      <c r="VTP218" s="1"/>
      <c r="VTQ218" s="1"/>
      <c r="VTR218" s="1"/>
      <c r="VTS218" s="1"/>
      <c r="VTT218" s="1"/>
      <c r="VTU218" s="1"/>
      <c r="VTV218" s="1"/>
      <c r="VTW218" s="1"/>
      <c r="VTX218" s="1"/>
      <c r="VTY218" s="1"/>
      <c r="VTZ218" s="1"/>
      <c r="VUA218" s="1"/>
      <c r="VUB218" s="1"/>
      <c r="VUC218" s="1"/>
      <c r="VUD218" s="1"/>
      <c r="VUE218" s="1"/>
      <c r="VUF218" s="1"/>
      <c r="VUG218" s="1"/>
      <c r="VUH218" s="1"/>
      <c r="VUI218" s="1"/>
      <c r="VUJ218" s="1"/>
      <c r="VUK218" s="1"/>
      <c r="VUL218" s="1"/>
      <c r="VUM218" s="1"/>
      <c r="VUN218" s="1"/>
      <c r="VUO218" s="1"/>
      <c r="VUP218" s="1"/>
      <c r="VUQ218" s="1"/>
      <c r="VUR218" s="1"/>
      <c r="VUS218" s="1"/>
      <c r="VUT218" s="1"/>
      <c r="VUU218" s="1"/>
      <c r="VUV218" s="1"/>
      <c r="VUW218" s="1"/>
      <c r="VUX218" s="1"/>
      <c r="VUY218" s="1"/>
      <c r="VUZ218" s="1"/>
      <c r="VVA218" s="1"/>
      <c r="VVB218" s="1"/>
      <c r="VVC218" s="1"/>
      <c r="VVD218" s="1"/>
      <c r="VVE218" s="1"/>
      <c r="VVF218" s="1"/>
      <c r="VVG218" s="1"/>
      <c r="VVH218" s="1"/>
      <c r="VVI218" s="1"/>
      <c r="VVJ218" s="1"/>
      <c r="VVK218" s="1"/>
      <c r="VVL218" s="1"/>
      <c r="VVM218" s="1"/>
      <c r="VVN218" s="1"/>
      <c r="VVO218" s="1"/>
      <c r="VVP218" s="1"/>
      <c r="VVQ218" s="1"/>
      <c r="VVR218" s="1"/>
      <c r="VVS218" s="1"/>
      <c r="VVT218" s="1"/>
      <c r="VVU218" s="1"/>
      <c r="VVV218" s="1"/>
      <c r="VVW218" s="1"/>
      <c r="VVX218" s="1"/>
      <c r="VVY218" s="1"/>
      <c r="VVZ218" s="1"/>
      <c r="VWA218" s="1"/>
      <c r="VWB218" s="1"/>
      <c r="VWC218" s="1"/>
      <c r="VWD218" s="1"/>
      <c r="VWE218" s="1"/>
      <c r="VWF218" s="1"/>
      <c r="VWG218" s="1"/>
      <c r="VWH218" s="1"/>
      <c r="VWI218" s="1"/>
      <c r="VWJ218" s="1"/>
      <c r="VWK218" s="1"/>
      <c r="VWL218" s="1"/>
      <c r="VWM218" s="1"/>
      <c r="VWN218" s="1"/>
      <c r="VWO218" s="1"/>
      <c r="VWP218" s="1"/>
      <c r="VWQ218" s="1"/>
      <c r="VWR218" s="1"/>
      <c r="VWS218" s="1"/>
      <c r="VWT218" s="1"/>
      <c r="VWU218" s="1"/>
      <c r="VWV218" s="1"/>
      <c r="VWW218" s="1"/>
      <c r="VWX218" s="1"/>
      <c r="VWY218" s="1"/>
      <c r="VWZ218" s="1"/>
      <c r="VXA218" s="1"/>
      <c r="VXB218" s="1"/>
      <c r="VXC218" s="1"/>
      <c r="VXD218" s="1"/>
      <c r="VXE218" s="1"/>
      <c r="VXF218" s="1"/>
      <c r="VXG218" s="1"/>
      <c r="VXH218" s="1"/>
      <c r="VXI218" s="1"/>
      <c r="VXJ218" s="1"/>
      <c r="VXK218" s="1"/>
      <c r="VXL218" s="1"/>
      <c r="VXM218" s="1"/>
      <c r="VXN218" s="1"/>
      <c r="VXO218" s="1"/>
      <c r="VXP218" s="1"/>
      <c r="VXQ218" s="1"/>
      <c r="VXR218" s="1"/>
      <c r="VXS218" s="1"/>
      <c r="VXT218" s="1"/>
      <c r="VXU218" s="1"/>
      <c r="VXV218" s="1"/>
      <c r="VXW218" s="1"/>
      <c r="VXX218" s="1"/>
      <c r="VXY218" s="1"/>
      <c r="VXZ218" s="1"/>
      <c r="VYA218" s="1"/>
      <c r="VYB218" s="1"/>
      <c r="VYC218" s="1"/>
      <c r="VYD218" s="1"/>
      <c r="VYE218" s="1"/>
      <c r="VYF218" s="1"/>
      <c r="VYG218" s="1"/>
      <c r="VYH218" s="1"/>
      <c r="VYI218" s="1"/>
      <c r="VYJ218" s="1"/>
      <c r="VYK218" s="1"/>
      <c r="VYL218" s="1"/>
      <c r="VYM218" s="1"/>
      <c r="VYN218" s="1"/>
      <c r="VYO218" s="1"/>
      <c r="VYP218" s="1"/>
      <c r="VYQ218" s="1"/>
      <c r="VYR218" s="1"/>
      <c r="VYS218" s="1"/>
      <c r="VYT218" s="1"/>
      <c r="VYU218" s="1"/>
      <c r="VYV218" s="1"/>
      <c r="VYW218" s="1"/>
      <c r="VYX218" s="1"/>
      <c r="VYY218" s="1"/>
      <c r="VYZ218" s="1"/>
      <c r="VZA218" s="1"/>
      <c r="VZB218" s="1"/>
      <c r="VZC218" s="1"/>
      <c r="VZD218" s="1"/>
      <c r="VZE218" s="1"/>
      <c r="VZF218" s="1"/>
      <c r="VZG218" s="1"/>
      <c r="VZH218" s="1"/>
      <c r="VZI218" s="1"/>
      <c r="VZJ218" s="1"/>
      <c r="VZK218" s="1"/>
      <c r="VZL218" s="1"/>
      <c r="VZM218" s="1"/>
      <c r="VZN218" s="1"/>
      <c r="VZO218" s="1"/>
      <c r="VZP218" s="1"/>
      <c r="VZQ218" s="1"/>
      <c r="VZR218" s="1"/>
      <c r="VZS218" s="1"/>
      <c r="VZT218" s="1"/>
      <c r="VZU218" s="1"/>
      <c r="VZV218" s="1"/>
      <c r="VZW218" s="1"/>
      <c r="VZX218" s="1"/>
      <c r="VZY218" s="1"/>
      <c r="VZZ218" s="1"/>
      <c r="WAA218" s="1"/>
      <c r="WAB218" s="1"/>
      <c r="WAC218" s="1"/>
      <c r="WAD218" s="1"/>
      <c r="WAE218" s="1"/>
      <c r="WAF218" s="1"/>
      <c r="WAG218" s="1"/>
      <c r="WAH218" s="1"/>
      <c r="WAI218" s="1"/>
      <c r="WAJ218" s="1"/>
      <c r="WAK218" s="1"/>
      <c r="WAL218" s="1"/>
      <c r="WAM218" s="1"/>
      <c r="WAN218" s="1"/>
      <c r="WAO218" s="1"/>
      <c r="WAP218" s="1"/>
      <c r="WAQ218" s="1"/>
      <c r="WAR218" s="1"/>
      <c r="WAS218" s="1"/>
      <c r="WAT218" s="1"/>
      <c r="WAU218" s="1"/>
      <c r="WAV218" s="1"/>
      <c r="WAW218" s="1"/>
      <c r="WAX218" s="1"/>
      <c r="WAY218" s="1"/>
      <c r="WAZ218" s="1"/>
      <c r="WBA218" s="1"/>
      <c r="WBB218" s="1"/>
      <c r="WBC218" s="1"/>
      <c r="WBD218" s="1"/>
      <c r="WBE218" s="1"/>
      <c r="WBF218" s="1"/>
      <c r="WBG218" s="1"/>
      <c r="WBH218" s="1"/>
      <c r="WBI218" s="1"/>
      <c r="WBJ218" s="1"/>
      <c r="WBK218" s="1"/>
      <c r="WBL218" s="1"/>
      <c r="WBM218" s="1"/>
      <c r="WBN218" s="1"/>
      <c r="WBO218" s="1"/>
      <c r="WBP218" s="1"/>
      <c r="WBQ218" s="1"/>
      <c r="WBR218" s="1"/>
      <c r="WBS218" s="1"/>
      <c r="WBT218" s="1"/>
      <c r="WBU218" s="1"/>
      <c r="WBV218" s="1"/>
      <c r="WBW218" s="1"/>
      <c r="WBX218" s="1"/>
      <c r="WBY218" s="1"/>
      <c r="WBZ218" s="1"/>
      <c r="WCA218" s="1"/>
      <c r="WCB218" s="1"/>
      <c r="WCC218" s="1"/>
      <c r="WCD218" s="1"/>
      <c r="WCE218" s="1"/>
      <c r="WCF218" s="1"/>
      <c r="WCG218" s="1"/>
      <c r="WCH218" s="1"/>
      <c r="WCI218" s="1"/>
      <c r="WCJ218" s="1"/>
      <c r="WCK218" s="1"/>
      <c r="WCL218" s="1"/>
      <c r="WCM218" s="1"/>
      <c r="WCN218" s="1"/>
      <c r="WCO218" s="1"/>
      <c r="WCP218" s="1"/>
      <c r="WCQ218" s="1"/>
      <c r="WCR218" s="1"/>
      <c r="WCS218" s="1"/>
      <c r="WCT218" s="1"/>
      <c r="WCU218" s="1"/>
      <c r="WCV218" s="1"/>
      <c r="WCW218" s="1"/>
      <c r="WCX218" s="1"/>
      <c r="WCY218" s="1"/>
      <c r="WCZ218" s="1"/>
      <c r="WDA218" s="1"/>
      <c r="WDB218" s="1"/>
      <c r="WDC218" s="1"/>
      <c r="WDD218" s="1"/>
      <c r="WDE218" s="1"/>
      <c r="WDF218" s="1"/>
      <c r="WDG218" s="1"/>
      <c r="WDH218" s="1"/>
      <c r="WDI218" s="1"/>
      <c r="WDJ218" s="1"/>
      <c r="WDK218" s="1"/>
      <c r="WDL218" s="1"/>
      <c r="WDM218" s="1"/>
      <c r="WDN218" s="1"/>
      <c r="WDO218" s="1"/>
      <c r="WDP218" s="1"/>
      <c r="WDQ218" s="1"/>
      <c r="WDR218" s="1"/>
      <c r="WDS218" s="1"/>
      <c r="WDT218" s="1"/>
      <c r="WDU218" s="1"/>
      <c r="WDV218" s="1"/>
      <c r="WDW218" s="1"/>
      <c r="WDX218" s="1"/>
      <c r="WDY218" s="1"/>
      <c r="WDZ218" s="1"/>
      <c r="WEA218" s="1"/>
      <c r="WEB218" s="1"/>
      <c r="WEC218" s="1"/>
      <c r="WED218" s="1"/>
      <c r="WEE218" s="1"/>
      <c r="WEF218" s="1"/>
      <c r="WEG218" s="1"/>
      <c r="WEH218" s="1"/>
      <c r="WEI218" s="1"/>
      <c r="WEJ218" s="1"/>
      <c r="WEK218" s="1"/>
      <c r="WEL218" s="1"/>
      <c r="WEM218" s="1"/>
      <c r="WEN218" s="1"/>
      <c r="WEO218" s="1"/>
      <c r="WEP218" s="1"/>
      <c r="WEQ218" s="1"/>
      <c r="WER218" s="1"/>
      <c r="WES218" s="1"/>
      <c r="WET218" s="1"/>
      <c r="WEU218" s="1"/>
      <c r="WEV218" s="1"/>
      <c r="WEW218" s="1"/>
      <c r="WEX218" s="1"/>
      <c r="WEY218" s="1"/>
      <c r="WEZ218" s="1"/>
      <c r="WFA218" s="1"/>
      <c r="WFB218" s="1"/>
      <c r="WFC218" s="1"/>
      <c r="WFD218" s="1"/>
      <c r="WFE218" s="1"/>
      <c r="WFF218" s="1"/>
      <c r="WFG218" s="1"/>
      <c r="WFH218" s="1"/>
      <c r="WFI218" s="1"/>
      <c r="WFJ218" s="1"/>
      <c r="WFK218" s="1"/>
      <c r="WFL218" s="1"/>
      <c r="WFM218" s="1"/>
      <c r="WFN218" s="1"/>
      <c r="WFO218" s="1"/>
      <c r="WFP218" s="1"/>
      <c r="WFQ218" s="1"/>
      <c r="WFR218" s="1"/>
      <c r="WFS218" s="1"/>
      <c r="WFT218" s="1"/>
      <c r="WFU218" s="1"/>
      <c r="WFV218" s="1"/>
      <c r="WFW218" s="1"/>
      <c r="WFX218" s="1"/>
      <c r="WFY218" s="1"/>
      <c r="WFZ218" s="1"/>
      <c r="WGA218" s="1"/>
      <c r="WGB218" s="1"/>
      <c r="WGC218" s="1"/>
      <c r="WGD218" s="1"/>
      <c r="WGE218" s="1"/>
      <c r="WGF218" s="1"/>
      <c r="WGG218" s="1"/>
      <c r="WGH218" s="1"/>
      <c r="WGI218" s="1"/>
      <c r="WGJ218" s="1"/>
      <c r="WGK218" s="1"/>
      <c r="WGL218" s="1"/>
      <c r="WGM218" s="1"/>
      <c r="WGN218" s="1"/>
      <c r="WGO218" s="1"/>
      <c r="WGP218" s="1"/>
      <c r="WGQ218" s="1"/>
      <c r="WGR218" s="1"/>
      <c r="WGS218" s="1"/>
      <c r="WGT218" s="1"/>
      <c r="WGU218" s="1"/>
      <c r="WGV218" s="1"/>
      <c r="WGW218" s="1"/>
      <c r="WGX218" s="1"/>
      <c r="WGY218" s="1"/>
      <c r="WGZ218" s="1"/>
      <c r="WHA218" s="1"/>
      <c r="WHB218" s="1"/>
      <c r="WHC218" s="1"/>
      <c r="WHD218" s="1"/>
      <c r="WHE218" s="1"/>
      <c r="WHF218" s="1"/>
      <c r="WHG218" s="1"/>
      <c r="WHH218" s="1"/>
      <c r="WHI218" s="1"/>
      <c r="WHJ218" s="1"/>
      <c r="WHK218" s="1"/>
      <c r="WHL218" s="1"/>
      <c r="WHM218" s="1"/>
      <c r="WHN218" s="1"/>
      <c r="WHO218" s="1"/>
      <c r="WHP218" s="1"/>
      <c r="WHQ218" s="1"/>
      <c r="WHR218" s="1"/>
      <c r="WHS218" s="1"/>
      <c r="WHT218" s="1"/>
      <c r="WHU218" s="1"/>
      <c r="WHV218" s="1"/>
      <c r="WHW218" s="1"/>
      <c r="WHX218" s="1"/>
      <c r="WHY218" s="1"/>
      <c r="WHZ218" s="1"/>
      <c r="WIA218" s="1"/>
      <c r="WIB218" s="1"/>
      <c r="WIC218" s="1"/>
      <c r="WID218" s="1"/>
      <c r="WIE218" s="1"/>
      <c r="WIF218" s="1"/>
      <c r="WIG218" s="1"/>
      <c r="WIH218" s="1"/>
      <c r="WII218" s="1"/>
      <c r="WIJ218" s="1"/>
      <c r="WIK218" s="1"/>
      <c r="WIL218" s="1"/>
      <c r="WIM218" s="1"/>
      <c r="WIN218" s="1"/>
      <c r="WIO218" s="1"/>
      <c r="WIP218" s="1"/>
      <c r="WIQ218" s="1"/>
      <c r="WIR218" s="1"/>
      <c r="WIS218" s="1"/>
      <c r="WIT218" s="1"/>
      <c r="WIU218" s="1"/>
      <c r="WIV218" s="1"/>
      <c r="WIW218" s="1"/>
      <c r="WIX218" s="1"/>
      <c r="WIY218" s="1"/>
      <c r="WIZ218" s="1"/>
      <c r="WJA218" s="1"/>
      <c r="WJB218" s="1"/>
      <c r="WJC218" s="1"/>
      <c r="WJD218" s="1"/>
      <c r="WJE218" s="1"/>
      <c r="WJF218" s="1"/>
      <c r="WJG218" s="1"/>
      <c r="WJH218" s="1"/>
      <c r="WJI218" s="1"/>
      <c r="WJJ218" s="1"/>
      <c r="WJK218" s="1"/>
      <c r="WJL218" s="1"/>
      <c r="WJM218" s="1"/>
      <c r="WJN218" s="1"/>
      <c r="WJO218" s="1"/>
      <c r="WJP218" s="1"/>
      <c r="WJQ218" s="1"/>
      <c r="WJR218" s="1"/>
      <c r="WJS218" s="1"/>
      <c r="WJT218" s="1"/>
      <c r="WJU218" s="1"/>
      <c r="WJV218" s="1"/>
      <c r="WJW218" s="1"/>
      <c r="WJX218" s="1"/>
      <c r="WJY218" s="1"/>
      <c r="WJZ218" s="1"/>
      <c r="WKA218" s="1"/>
      <c r="WKB218" s="1"/>
      <c r="WKC218" s="1"/>
      <c r="WKD218" s="1"/>
      <c r="WKE218" s="1"/>
      <c r="WKF218" s="1"/>
      <c r="WKG218" s="1"/>
      <c r="WKH218" s="1"/>
      <c r="WKI218" s="1"/>
      <c r="WKJ218" s="1"/>
      <c r="WKK218" s="1"/>
      <c r="WKL218" s="1"/>
      <c r="WKM218" s="1"/>
      <c r="WKN218" s="1"/>
      <c r="WKO218" s="1"/>
      <c r="WKP218" s="1"/>
      <c r="WKQ218" s="1"/>
      <c r="WKR218" s="1"/>
      <c r="WKS218" s="1"/>
      <c r="WKT218" s="1"/>
      <c r="WKU218" s="1"/>
      <c r="WKV218" s="1"/>
      <c r="WKW218" s="1"/>
      <c r="WKX218" s="1"/>
      <c r="WKY218" s="1"/>
      <c r="WKZ218" s="1"/>
      <c r="WLA218" s="1"/>
      <c r="WLB218" s="1"/>
      <c r="WLC218" s="1"/>
      <c r="WLD218" s="1"/>
      <c r="WLE218" s="1"/>
      <c r="WLF218" s="1"/>
      <c r="WLG218" s="1"/>
      <c r="WLH218" s="1"/>
      <c r="WLI218" s="1"/>
      <c r="WLJ218" s="1"/>
      <c r="WLK218" s="1"/>
      <c r="WLL218" s="1"/>
      <c r="WLM218" s="1"/>
      <c r="WLN218" s="1"/>
      <c r="WLO218" s="1"/>
      <c r="WLP218" s="1"/>
      <c r="WLQ218" s="1"/>
      <c r="WLR218" s="1"/>
      <c r="WLS218" s="1"/>
      <c r="WLT218" s="1"/>
      <c r="WLU218" s="1"/>
      <c r="WLV218" s="1"/>
      <c r="WLW218" s="1"/>
      <c r="WLX218" s="1"/>
      <c r="WLY218" s="1"/>
      <c r="WLZ218" s="1"/>
      <c r="WMA218" s="1"/>
      <c r="WMB218" s="1"/>
      <c r="WMC218" s="1"/>
      <c r="WMD218" s="1"/>
      <c r="WME218" s="1"/>
      <c r="WMF218" s="1"/>
      <c r="WMG218" s="1"/>
      <c r="WMH218" s="1"/>
      <c r="WMI218" s="1"/>
      <c r="WMJ218" s="1"/>
      <c r="WMK218" s="1"/>
      <c r="WML218" s="1"/>
      <c r="WMM218" s="1"/>
      <c r="WMN218" s="1"/>
      <c r="WMO218" s="1"/>
      <c r="WMP218" s="1"/>
      <c r="WMQ218" s="1"/>
      <c r="WMR218" s="1"/>
      <c r="WMS218" s="1"/>
      <c r="WMT218" s="1"/>
      <c r="WMU218" s="1"/>
      <c r="WMV218" s="1"/>
      <c r="WMW218" s="1"/>
      <c r="WMX218" s="1"/>
      <c r="WMY218" s="1"/>
      <c r="WMZ218" s="1"/>
      <c r="WNA218" s="1"/>
      <c r="WNB218" s="1"/>
      <c r="WNC218" s="1"/>
      <c r="WND218" s="1"/>
      <c r="WNE218" s="1"/>
      <c r="WNF218" s="1"/>
      <c r="WNG218" s="1"/>
      <c r="WNH218" s="1"/>
      <c r="WNI218" s="1"/>
      <c r="WNJ218" s="1"/>
      <c r="WNK218" s="1"/>
      <c r="WNL218" s="1"/>
      <c r="WNM218" s="1"/>
      <c r="WNN218" s="1"/>
      <c r="WNO218" s="1"/>
      <c r="WNP218" s="1"/>
      <c r="WNQ218" s="1"/>
      <c r="WNR218" s="1"/>
      <c r="WNS218" s="1"/>
      <c r="WNT218" s="1"/>
      <c r="WNU218" s="1"/>
      <c r="WNV218" s="1"/>
      <c r="WNW218" s="1"/>
      <c r="WNX218" s="1"/>
      <c r="WNY218" s="1"/>
      <c r="WNZ218" s="1"/>
      <c r="WOA218" s="1"/>
      <c r="WOB218" s="1"/>
      <c r="WOC218" s="1"/>
      <c r="WOD218" s="1"/>
      <c r="WOE218" s="1"/>
      <c r="WOF218" s="1"/>
      <c r="WOG218" s="1"/>
      <c r="WOH218" s="1"/>
      <c r="WOI218" s="1"/>
      <c r="WOJ218" s="1"/>
      <c r="WOK218" s="1"/>
      <c r="WOL218" s="1"/>
      <c r="WOM218" s="1"/>
      <c r="WON218" s="1"/>
      <c r="WOO218" s="1"/>
      <c r="WOP218" s="1"/>
      <c r="WOQ218" s="1"/>
      <c r="WOR218" s="1"/>
      <c r="WOS218" s="1"/>
      <c r="WOT218" s="1"/>
      <c r="WOU218" s="1"/>
      <c r="WOV218" s="1"/>
      <c r="WOW218" s="1"/>
      <c r="WOX218" s="1"/>
      <c r="WOY218" s="1"/>
      <c r="WOZ218" s="1"/>
      <c r="WPA218" s="1"/>
      <c r="WPB218" s="1"/>
      <c r="WPC218" s="1"/>
      <c r="WPD218" s="1"/>
      <c r="WPE218" s="1"/>
      <c r="WPF218" s="1"/>
      <c r="WPG218" s="1"/>
      <c r="WPH218" s="1"/>
      <c r="WPI218" s="1"/>
      <c r="WPJ218" s="1"/>
      <c r="WPK218" s="1"/>
      <c r="WPL218" s="1"/>
      <c r="WPM218" s="1"/>
      <c r="WPN218" s="1"/>
      <c r="WPO218" s="1"/>
      <c r="WPP218" s="1"/>
      <c r="WPQ218" s="1"/>
      <c r="WPR218" s="1"/>
      <c r="WPS218" s="1"/>
      <c r="WPT218" s="1"/>
      <c r="WPU218" s="1"/>
      <c r="WPV218" s="1"/>
      <c r="WPW218" s="1"/>
      <c r="WPX218" s="1"/>
      <c r="WPY218" s="1"/>
      <c r="WPZ218" s="1"/>
      <c r="WQA218" s="1"/>
      <c r="WQB218" s="1"/>
      <c r="WQC218" s="1"/>
      <c r="WQD218" s="1"/>
      <c r="WQE218" s="1"/>
      <c r="WQF218" s="1"/>
      <c r="WQG218" s="1"/>
      <c r="WQH218" s="1"/>
      <c r="WQI218" s="1"/>
      <c r="WQJ218" s="1"/>
      <c r="WQK218" s="1"/>
      <c r="WQL218" s="1"/>
      <c r="WQM218" s="1"/>
      <c r="WQN218" s="1"/>
      <c r="WQO218" s="1"/>
      <c r="WQP218" s="1"/>
      <c r="WQQ218" s="1"/>
      <c r="WQR218" s="1"/>
      <c r="WQS218" s="1"/>
      <c r="WQT218" s="1"/>
      <c r="WQU218" s="1"/>
      <c r="WQV218" s="1"/>
      <c r="WQW218" s="1"/>
      <c r="WQX218" s="1"/>
      <c r="WQY218" s="1"/>
      <c r="WQZ218" s="1"/>
      <c r="WRA218" s="1"/>
      <c r="WRB218" s="1"/>
      <c r="WRC218" s="1"/>
      <c r="WRD218" s="1"/>
      <c r="WRE218" s="1"/>
      <c r="WRF218" s="1"/>
      <c r="WRG218" s="1"/>
      <c r="WRH218" s="1"/>
      <c r="WRI218" s="1"/>
      <c r="WRJ218" s="1"/>
      <c r="WRK218" s="1"/>
      <c r="WRL218" s="1"/>
      <c r="WRM218" s="1"/>
      <c r="WRN218" s="1"/>
      <c r="WRO218" s="1"/>
      <c r="WRP218" s="1"/>
      <c r="WRQ218" s="1"/>
      <c r="WRR218" s="1"/>
      <c r="WRS218" s="1"/>
      <c r="WRT218" s="1"/>
      <c r="WRU218" s="1"/>
      <c r="WRV218" s="1"/>
      <c r="WRW218" s="1"/>
      <c r="WRX218" s="1"/>
      <c r="WRY218" s="1"/>
      <c r="WRZ218" s="1"/>
      <c r="WSA218" s="1"/>
      <c r="WSB218" s="1"/>
      <c r="WSC218" s="1"/>
      <c r="WSD218" s="1"/>
      <c r="WSE218" s="1"/>
      <c r="WSF218" s="1"/>
      <c r="WSG218" s="1"/>
      <c r="WSH218" s="1"/>
      <c r="WSI218" s="1"/>
      <c r="WSJ218" s="1"/>
      <c r="WSK218" s="1"/>
      <c r="WSL218" s="1"/>
      <c r="WSM218" s="1"/>
      <c r="WSN218" s="1"/>
      <c r="WSO218" s="1"/>
      <c r="WSP218" s="1"/>
      <c r="WSQ218" s="1"/>
      <c r="WSR218" s="1"/>
      <c r="WSS218" s="1"/>
      <c r="WST218" s="1"/>
      <c r="WSU218" s="1"/>
      <c r="WSV218" s="1"/>
      <c r="WSW218" s="1"/>
      <c r="WSX218" s="1"/>
      <c r="WSY218" s="1"/>
      <c r="WSZ218" s="1"/>
      <c r="WTA218" s="1"/>
      <c r="WTB218" s="1"/>
      <c r="WTC218" s="1"/>
      <c r="WTD218" s="1"/>
      <c r="WTE218" s="1"/>
      <c r="WTF218" s="1"/>
      <c r="WTG218" s="1"/>
      <c r="WTH218" s="1"/>
      <c r="WTI218" s="1"/>
      <c r="WTJ218" s="1"/>
      <c r="WTK218" s="1"/>
      <c r="WTL218" s="1"/>
      <c r="WTM218" s="1"/>
      <c r="WTN218" s="1"/>
      <c r="WTO218" s="1"/>
      <c r="WTP218" s="1"/>
      <c r="WTQ218" s="1"/>
      <c r="WTR218" s="1"/>
      <c r="WTS218" s="1"/>
      <c r="WTT218" s="1"/>
      <c r="WTU218" s="1"/>
      <c r="WTV218" s="1"/>
      <c r="WTW218" s="1"/>
      <c r="WTX218" s="1"/>
      <c r="WTY218" s="1"/>
      <c r="WTZ218" s="1"/>
      <c r="WUA218" s="1"/>
      <c r="WUB218" s="1"/>
      <c r="WUC218" s="1"/>
      <c r="WUD218" s="1"/>
      <c r="WUE218" s="1"/>
      <c r="WUF218" s="1"/>
      <c r="WUG218" s="1"/>
      <c r="WUH218" s="1"/>
      <c r="WUI218" s="1"/>
      <c r="WUJ218" s="1"/>
      <c r="WUK218" s="1"/>
      <c r="WUL218" s="1"/>
      <c r="WUM218" s="1"/>
      <c r="WUN218" s="1"/>
      <c r="WUO218" s="1"/>
      <c r="WUP218" s="1"/>
      <c r="WUQ218" s="1"/>
      <c r="WUR218" s="1"/>
      <c r="WUS218" s="1"/>
      <c r="WUT218" s="1"/>
      <c r="WUU218" s="1"/>
      <c r="WUV218" s="1"/>
      <c r="WUW218" s="1"/>
      <c r="WUX218" s="1"/>
      <c r="WUY218" s="1"/>
      <c r="WUZ218" s="1"/>
      <c r="WVA218" s="1"/>
      <c r="WVB218" s="1"/>
      <c r="WVC218" s="1"/>
      <c r="WVD218" s="1"/>
      <c r="WVE218" s="1"/>
      <c r="WVF218" s="1"/>
      <c r="WVG218" s="1"/>
      <c r="WVH218" s="1"/>
      <c r="WVI218" s="1"/>
      <c r="WVJ218" s="1"/>
      <c r="WVK218" s="1"/>
      <c r="WVL218" s="1"/>
      <c r="WVM218" s="1"/>
      <c r="WVN218" s="1"/>
      <c r="WVO218" s="1"/>
      <c r="WVP218" s="1"/>
      <c r="WVQ218" s="1"/>
      <c r="WVR218" s="1"/>
      <c r="WVS218" s="1"/>
      <c r="WVT218" s="1"/>
      <c r="WVU218" s="1"/>
      <c r="WVV218" s="1"/>
      <c r="WVW218" s="1"/>
      <c r="WVX218" s="1"/>
      <c r="WVY218" s="1"/>
      <c r="WVZ218" s="1"/>
      <c r="WWA218" s="1"/>
      <c r="WWB218" s="1"/>
      <c r="WWC218" s="1"/>
      <c r="WWD218" s="1"/>
      <c r="WWE218" s="1"/>
      <c r="WWF218" s="1"/>
      <c r="WWG218" s="1"/>
      <c r="WWH218" s="1"/>
      <c r="WWI218" s="1"/>
      <c r="WWJ218" s="1"/>
      <c r="WWK218" s="1"/>
      <c r="WWL218" s="1"/>
      <c r="WWM218" s="1"/>
      <c r="WWN218" s="1"/>
      <c r="WWO218" s="1"/>
      <c r="WWP218" s="1"/>
      <c r="WWQ218" s="1"/>
      <c r="WWR218" s="1"/>
      <c r="WWS218" s="1"/>
      <c r="WWT218" s="1"/>
      <c r="WWU218" s="1"/>
      <c r="WWV218" s="1"/>
      <c r="WWW218" s="1"/>
      <c r="WWX218" s="1"/>
      <c r="WWY218" s="1"/>
      <c r="WWZ218" s="1"/>
      <c r="WXA218" s="1"/>
      <c r="WXB218" s="1"/>
      <c r="WXC218" s="1"/>
      <c r="WXD218" s="1"/>
      <c r="WXE218" s="1"/>
      <c r="WXF218" s="1"/>
      <c r="WXG218" s="1"/>
      <c r="WXH218" s="1"/>
      <c r="WXI218" s="1"/>
      <c r="WXJ218" s="1"/>
      <c r="WXK218" s="1"/>
      <c r="WXL218" s="1"/>
      <c r="WXM218" s="1"/>
      <c r="WXN218" s="1"/>
      <c r="WXO218" s="1"/>
      <c r="WXP218" s="1"/>
      <c r="WXQ218" s="1"/>
      <c r="WXR218" s="1"/>
      <c r="WXS218" s="1"/>
      <c r="WXT218" s="1"/>
      <c r="WXU218" s="1"/>
      <c r="WXV218" s="1"/>
      <c r="WXW218" s="1"/>
      <c r="WXX218" s="1"/>
      <c r="WXY218" s="1"/>
      <c r="WXZ218" s="1"/>
      <c r="WYA218" s="1"/>
      <c r="WYB218" s="1"/>
      <c r="WYC218" s="1"/>
      <c r="WYD218" s="1"/>
      <c r="WYE218" s="1"/>
      <c r="WYF218" s="1"/>
      <c r="WYG218" s="1"/>
      <c r="WYH218" s="1"/>
      <c r="WYI218" s="1"/>
      <c r="WYJ218" s="1"/>
      <c r="WYK218" s="1"/>
      <c r="WYL218" s="1"/>
      <c r="WYM218" s="1"/>
      <c r="WYN218" s="1"/>
      <c r="WYO218" s="1"/>
      <c r="WYP218" s="1"/>
      <c r="WYQ218" s="1"/>
      <c r="WYR218" s="1"/>
      <c r="WYS218" s="1"/>
      <c r="WYT218" s="1"/>
      <c r="WYU218" s="1"/>
      <c r="WYV218" s="1"/>
      <c r="WYW218" s="1"/>
      <c r="WYX218" s="1"/>
      <c r="WYY218" s="1"/>
      <c r="WYZ218" s="1"/>
      <c r="WZA218" s="1"/>
      <c r="WZB218" s="1"/>
      <c r="WZC218" s="1"/>
      <c r="WZD218" s="1"/>
      <c r="WZE218" s="1"/>
      <c r="WZF218" s="1"/>
      <c r="WZG218" s="1"/>
      <c r="WZH218" s="1"/>
      <c r="WZI218" s="1"/>
      <c r="WZJ218" s="1"/>
      <c r="WZK218" s="1"/>
      <c r="WZL218" s="1"/>
      <c r="WZM218" s="1"/>
      <c r="WZN218" s="1"/>
      <c r="WZO218" s="1"/>
      <c r="WZP218" s="1"/>
      <c r="WZQ218" s="1"/>
      <c r="WZR218" s="1"/>
      <c r="WZS218" s="1"/>
      <c r="WZT218" s="1"/>
      <c r="WZU218" s="1"/>
      <c r="WZV218" s="1"/>
      <c r="WZW218" s="1"/>
      <c r="WZX218" s="1"/>
      <c r="WZY218" s="1"/>
      <c r="WZZ218" s="1"/>
      <c r="XAA218" s="1"/>
      <c r="XAB218" s="1"/>
      <c r="XAC218" s="1"/>
      <c r="XAD218" s="1"/>
      <c r="XAE218" s="1"/>
      <c r="XAF218" s="1"/>
      <c r="XAG218" s="1"/>
      <c r="XAH218" s="1"/>
      <c r="XAI218" s="1"/>
      <c r="XAJ218" s="1"/>
      <c r="XAK218" s="1"/>
      <c r="XAL218" s="1"/>
      <c r="XAM218" s="1"/>
      <c r="XAN218" s="1"/>
      <c r="XAO218" s="1"/>
      <c r="XAP218" s="1"/>
      <c r="XAQ218" s="1"/>
      <c r="XAR218" s="1"/>
      <c r="XAS218" s="1"/>
      <c r="XAT218" s="1"/>
      <c r="XAU218" s="1"/>
      <c r="XAV218" s="1"/>
      <c r="XAW218" s="1"/>
      <c r="XAX218" s="1"/>
      <c r="XAY218" s="1"/>
      <c r="XAZ218" s="1"/>
      <c r="XBA218" s="1"/>
      <c r="XBB218" s="1"/>
      <c r="XBC218" s="1"/>
      <c r="XBD218" s="1"/>
      <c r="XBE218" s="1"/>
      <c r="XBF218" s="1"/>
      <c r="XBG218" s="1"/>
      <c r="XBH218" s="1"/>
      <c r="XBI218" s="1"/>
      <c r="XBJ218" s="1"/>
      <c r="XBK218" s="1"/>
      <c r="XBL218" s="1"/>
      <c r="XBM218" s="1"/>
      <c r="XBN218" s="1"/>
      <c r="XBO218" s="1"/>
      <c r="XBP218" s="1"/>
      <c r="XBQ218" s="1"/>
      <c r="XBR218" s="1"/>
      <c r="XBS218" s="1"/>
      <c r="XBT218" s="1"/>
      <c r="XBU218" s="1"/>
      <c r="XBV218" s="1"/>
      <c r="XBW218" s="1"/>
      <c r="XBX218" s="1"/>
      <c r="XBY218" s="1"/>
      <c r="XBZ218" s="1"/>
      <c r="XCA218" s="1"/>
      <c r="XCB218" s="1"/>
      <c r="XCC218" s="1"/>
      <c r="XCD218" s="1"/>
      <c r="XCE218" s="1"/>
      <c r="XCF218" s="1"/>
      <c r="XCG218" s="1"/>
      <c r="XCH218" s="1"/>
      <c r="XCI218" s="1"/>
      <c r="XCJ218" s="1"/>
      <c r="XCK218" s="1"/>
      <c r="XCL218" s="1"/>
      <c r="XCM218" s="1"/>
      <c r="XCN218" s="1"/>
      <c r="XCO218" s="1"/>
      <c r="XCP218" s="1"/>
      <c r="XCQ218" s="1"/>
      <c r="XCR218" s="1"/>
      <c r="XCS218" s="1"/>
      <c r="XCT218" s="1"/>
      <c r="XCU218" s="1"/>
      <c r="XCV218" s="1"/>
      <c r="XCW218" s="1"/>
      <c r="XCX218" s="1"/>
      <c r="XCY218" s="1"/>
      <c r="XCZ218" s="1"/>
      <c r="XDA218" s="1"/>
      <c r="XDB218" s="1"/>
      <c r="XDC218" s="1"/>
      <c r="XDD218" s="1"/>
      <c r="XDE218" s="1"/>
      <c r="XDF218" s="1"/>
      <c r="XDG218" s="1"/>
      <c r="XDH218" s="1"/>
      <c r="XDI218" s="1"/>
      <c r="XDJ218" s="1"/>
      <c r="XDK218" s="1"/>
      <c r="XDL218" s="1"/>
      <c r="XDM218" s="1"/>
      <c r="XDN218" s="1"/>
      <c r="XDO218" s="1"/>
      <c r="XDP218" s="1"/>
      <c r="XDQ218" s="1"/>
      <c r="XDR218" s="1"/>
      <c r="XDS218" s="1"/>
      <c r="XDT218" s="1"/>
      <c r="XDU218" s="1"/>
      <c r="XDV218" s="1"/>
      <c r="XDW218" s="1"/>
      <c r="XDX218" s="1"/>
      <c r="XDY218" s="1"/>
      <c r="XDZ218" s="1"/>
      <c r="XEA218" s="1"/>
      <c r="XEB218" s="1"/>
      <c r="XEC218" s="1"/>
      <c r="XED218" s="1"/>
      <c r="XEE218" s="1"/>
      <c r="XEF218" s="1"/>
      <c r="XEG218" s="1"/>
      <c r="XEH218" s="1"/>
    </row>
    <row r="219" s="14" customFormat="1" ht="36" spans="1:16362">
      <c r="A219" s="36">
        <v>207</v>
      </c>
      <c r="B219" s="37" t="s">
        <v>581</v>
      </c>
      <c r="C219" s="61" t="s">
        <v>33</v>
      </c>
      <c r="D219" s="37" t="s">
        <v>37</v>
      </c>
      <c r="E219" s="37" t="s">
        <v>582</v>
      </c>
      <c r="F219" s="39">
        <v>44621</v>
      </c>
      <c r="G219" s="40">
        <v>44896</v>
      </c>
      <c r="H219" s="37" t="s">
        <v>39</v>
      </c>
      <c r="I219" s="37" t="s">
        <v>583</v>
      </c>
      <c r="J219" s="37">
        <v>20</v>
      </c>
      <c r="K219" s="37"/>
      <c r="L219" s="37">
        <v>20</v>
      </c>
      <c r="M219" s="37"/>
      <c r="N219" s="37"/>
      <c r="O219" s="37">
        <v>1</v>
      </c>
      <c r="P219" s="37"/>
      <c r="Q219" s="37"/>
      <c r="R219" s="89">
        <v>1</v>
      </c>
      <c r="S219" s="37">
        <v>69</v>
      </c>
      <c r="T219" s="37">
        <v>240</v>
      </c>
      <c r="U219" s="37" t="s">
        <v>584</v>
      </c>
      <c r="V219" s="37" t="s">
        <v>42</v>
      </c>
      <c r="W219" s="45" t="s">
        <v>576</v>
      </c>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c r="AML219" s="1"/>
      <c r="AMM219" s="1"/>
      <c r="AMN219" s="1"/>
      <c r="AMO219" s="1"/>
      <c r="AMP219" s="1"/>
      <c r="AMQ219" s="1"/>
      <c r="AMR219" s="1"/>
      <c r="AMS219" s="1"/>
      <c r="AMT219" s="1"/>
      <c r="AMU219" s="1"/>
      <c r="AMV219" s="1"/>
      <c r="AMW219" s="1"/>
      <c r="AMX219" s="1"/>
      <c r="AMY219" s="1"/>
      <c r="AMZ219" s="1"/>
      <c r="ANA219" s="1"/>
      <c r="ANB219" s="1"/>
      <c r="ANC219" s="1"/>
      <c r="AND219" s="1"/>
      <c r="ANE219" s="1"/>
      <c r="ANF219" s="1"/>
      <c r="ANG219" s="1"/>
      <c r="ANH219" s="1"/>
      <c r="ANI219" s="1"/>
      <c r="ANJ219" s="1"/>
      <c r="ANK219" s="1"/>
      <c r="ANL219" s="1"/>
      <c r="ANM219" s="1"/>
      <c r="ANN219" s="1"/>
      <c r="ANO219" s="1"/>
      <c r="ANP219" s="1"/>
      <c r="ANQ219" s="1"/>
      <c r="ANR219" s="1"/>
      <c r="ANS219" s="1"/>
      <c r="ANT219" s="1"/>
      <c r="ANU219" s="1"/>
      <c r="ANV219" s="1"/>
      <c r="ANW219" s="1"/>
      <c r="ANX219" s="1"/>
      <c r="ANY219" s="1"/>
      <c r="ANZ219" s="1"/>
      <c r="AOA219" s="1"/>
      <c r="AOB219" s="1"/>
      <c r="AOC219" s="1"/>
      <c r="AOD219" s="1"/>
      <c r="AOE219" s="1"/>
      <c r="AOF219" s="1"/>
      <c r="AOG219" s="1"/>
      <c r="AOH219" s="1"/>
      <c r="AOI219" s="1"/>
      <c r="AOJ219" s="1"/>
      <c r="AOK219" s="1"/>
      <c r="AOL219" s="1"/>
      <c r="AOM219" s="1"/>
      <c r="AON219" s="1"/>
      <c r="AOO219" s="1"/>
      <c r="AOP219" s="1"/>
      <c r="AOQ219" s="1"/>
      <c r="AOR219" s="1"/>
      <c r="AOS219" s="1"/>
      <c r="AOT219" s="1"/>
      <c r="AOU219" s="1"/>
      <c r="AOV219" s="1"/>
      <c r="AOW219" s="1"/>
      <c r="AOX219" s="1"/>
      <c r="AOY219" s="1"/>
      <c r="AOZ219" s="1"/>
      <c r="APA219" s="1"/>
      <c r="APB219" s="1"/>
      <c r="APC219" s="1"/>
      <c r="APD219" s="1"/>
      <c r="APE219" s="1"/>
      <c r="APF219" s="1"/>
      <c r="APG219" s="1"/>
      <c r="APH219" s="1"/>
      <c r="API219" s="1"/>
      <c r="APJ219" s="1"/>
      <c r="APK219" s="1"/>
      <c r="APL219" s="1"/>
      <c r="APM219" s="1"/>
      <c r="APN219" s="1"/>
      <c r="APO219" s="1"/>
      <c r="APP219" s="1"/>
      <c r="APQ219" s="1"/>
      <c r="APR219" s="1"/>
      <c r="APS219" s="1"/>
      <c r="APT219" s="1"/>
      <c r="APU219" s="1"/>
      <c r="APV219" s="1"/>
      <c r="APW219" s="1"/>
      <c r="APX219" s="1"/>
      <c r="APY219" s="1"/>
      <c r="APZ219" s="1"/>
      <c r="AQA219" s="1"/>
      <c r="AQB219" s="1"/>
      <c r="AQC219" s="1"/>
      <c r="AQD219" s="1"/>
      <c r="AQE219" s="1"/>
      <c r="AQF219" s="1"/>
      <c r="AQG219" s="1"/>
      <c r="AQH219" s="1"/>
      <c r="AQI219" s="1"/>
      <c r="AQJ219" s="1"/>
      <c r="AQK219" s="1"/>
      <c r="AQL219" s="1"/>
      <c r="AQM219" s="1"/>
      <c r="AQN219" s="1"/>
      <c r="AQO219" s="1"/>
      <c r="AQP219" s="1"/>
      <c r="AQQ219" s="1"/>
      <c r="AQR219" s="1"/>
      <c r="AQS219" s="1"/>
      <c r="AQT219" s="1"/>
      <c r="AQU219" s="1"/>
      <c r="AQV219" s="1"/>
      <c r="AQW219" s="1"/>
      <c r="AQX219" s="1"/>
      <c r="AQY219" s="1"/>
      <c r="AQZ219" s="1"/>
      <c r="ARA219" s="1"/>
      <c r="ARB219" s="1"/>
      <c r="ARC219" s="1"/>
      <c r="ARD219" s="1"/>
      <c r="ARE219" s="1"/>
      <c r="ARF219" s="1"/>
      <c r="ARG219" s="1"/>
      <c r="ARH219" s="1"/>
      <c r="ARI219" s="1"/>
      <c r="ARJ219" s="1"/>
      <c r="ARK219" s="1"/>
      <c r="ARL219" s="1"/>
      <c r="ARM219" s="1"/>
      <c r="ARN219" s="1"/>
      <c r="ARO219" s="1"/>
      <c r="ARP219" s="1"/>
      <c r="ARQ219" s="1"/>
      <c r="ARR219" s="1"/>
      <c r="ARS219" s="1"/>
      <c r="ART219" s="1"/>
      <c r="ARU219" s="1"/>
      <c r="ARV219" s="1"/>
      <c r="ARW219" s="1"/>
      <c r="ARX219" s="1"/>
      <c r="ARY219" s="1"/>
      <c r="ARZ219" s="1"/>
      <c r="ASA219" s="1"/>
      <c r="ASB219" s="1"/>
      <c r="ASC219" s="1"/>
      <c r="ASD219" s="1"/>
      <c r="ASE219" s="1"/>
      <c r="ASF219" s="1"/>
      <c r="ASG219" s="1"/>
      <c r="ASH219" s="1"/>
      <c r="ASI219" s="1"/>
      <c r="ASJ219" s="1"/>
      <c r="ASK219" s="1"/>
      <c r="ASL219" s="1"/>
      <c r="ASM219" s="1"/>
      <c r="ASN219" s="1"/>
      <c r="ASO219" s="1"/>
      <c r="ASP219" s="1"/>
      <c r="ASQ219" s="1"/>
      <c r="ASR219" s="1"/>
      <c r="ASS219" s="1"/>
      <c r="AST219" s="1"/>
      <c r="ASU219" s="1"/>
      <c r="ASV219" s="1"/>
      <c r="ASW219" s="1"/>
      <c r="ASX219" s="1"/>
      <c r="ASY219" s="1"/>
      <c r="ASZ219" s="1"/>
      <c r="ATA219" s="1"/>
      <c r="ATB219" s="1"/>
      <c r="ATC219" s="1"/>
      <c r="ATD219" s="1"/>
      <c r="ATE219" s="1"/>
      <c r="ATF219" s="1"/>
      <c r="ATG219" s="1"/>
      <c r="ATH219" s="1"/>
      <c r="ATI219" s="1"/>
      <c r="ATJ219" s="1"/>
      <c r="ATK219" s="1"/>
      <c r="ATL219" s="1"/>
      <c r="ATM219" s="1"/>
      <c r="ATN219" s="1"/>
      <c r="ATO219" s="1"/>
      <c r="ATP219" s="1"/>
      <c r="ATQ219" s="1"/>
      <c r="ATR219" s="1"/>
      <c r="ATS219" s="1"/>
      <c r="ATT219" s="1"/>
      <c r="ATU219" s="1"/>
      <c r="ATV219" s="1"/>
      <c r="ATW219" s="1"/>
      <c r="ATX219" s="1"/>
      <c r="ATY219" s="1"/>
      <c r="ATZ219" s="1"/>
      <c r="AUA219" s="1"/>
      <c r="AUB219" s="1"/>
      <c r="AUC219" s="1"/>
      <c r="AUD219" s="1"/>
      <c r="AUE219" s="1"/>
      <c r="AUF219" s="1"/>
      <c r="AUG219" s="1"/>
      <c r="AUH219" s="1"/>
      <c r="AUI219" s="1"/>
      <c r="AUJ219" s="1"/>
      <c r="AUK219" s="1"/>
      <c r="AUL219" s="1"/>
      <c r="AUM219" s="1"/>
      <c r="AUN219" s="1"/>
      <c r="AUO219" s="1"/>
      <c r="AUP219" s="1"/>
      <c r="AUQ219" s="1"/>
      <c r="AUR219" s="1"/>
      <c r="AUS219" s="1"/>
      <c r="AUT219" s="1"/>
      <c r="AUU219" s="1"/>
      <c r="AUV219" s="1"/>
      <c r="AUW219" s="1"/>
      <c r="AUX219" s="1"/>
      <c r="AUY219" s="1"/>
      <c r="AUZ219" s="1"/>
      <c r="AVA219" s="1"/>
      <c r="AVB219" s="1"/>
      <c r="AVC219" s="1"/>
      <c r="AVD219" s="1"/>
      <c r="AVE219" s="1"/>
      <c r="AVF219" s="1"/>
      <c r="AVG219" s="1"/>
      <c r="AVH219" s="1"/>
      <c r="AVI219" s="1"/>
      <c r="AVJ219" s="1"/>
      <c r="AVK219" s="1"/>
      <c r="AVL219" s="1"/>
      <c r="AVM219" s="1"/>
      <c r="AVN219" s="1"/>
      <c r="AVO219" s="1"/>
      <c r="AVP219" s="1"/>
      <c r="AVQ219" s="1"/>
      <c r="AVR219" s="1"/>
      <c r="AVS219" s="1"/>
      <c r="AVT219" s="1"/>
      <c r="AVU219" s="1"/>
      <c r="AVV219" s="1"/>
      <c r="AVW219" s="1"/>
      <c r="AVX219" s="1"/>
      <c r="AVY219" s="1"/>
      <c r="AVZ219" s="1"/>
      <c r="AWA219" s="1"/>
      <c r="AWB219" s="1"/>
      <c r="AWC219" s="1"/>
      <c r="AWD219" s="1"/>
      <c r="AWE219" s="1"/>
      <c r="AWF219" s="1"/>
      <c r="AWG219" s="1"/>
      <c r="AWH219" s="1"/>
      <c r="AWI219" s="1"/>
      <c r="AWJ219" s="1"/>
      <c r="AWK219" s="1"/>
      <c r="AWL219" s="1"/>
      <c r="AWM219" s="1"/>
      <c r="AWN219" s="1"/>
      <c r="AWO219" s="1"/>
      <c r="AWP219" s="1"/>
      <c r="AWQ219" s="1"/>
      <c r="AWR219" s="1"/>
      <c r="AWS219" s="1"/>
      <c r="AWT219" s="1"/>
      <c r="AWU219" s="1"/>
      <c r="AWV219" s="1"/>
      <c r="AWW219" s="1"/>
      <c r="AWX219" s="1"/>
      <c r="AWY219" s="1"/>
      <c r="AWZ219" s="1"/>
      <c r="AXA219" s="1"/>
      <c r="AXB219" s="1"/>
      <c r="AXC219" s="1"/>
      <c r="AXD219" s="1"/>
      <c r="AXE219" s="1"/>
      <c r="AXF219" s="1"/>
      <c r="AXG219" s="1"/>
      <c r="AXH219" s="1"/>
      <c r="AXI219" s="1"/>
      <c r="AXJ219" s="1"/>
      <c r="AXK219" s="1"/>
      <c r="AXL219" s="1"/>
      <c r="AXM219" s="1"/>
      <c r="AXN219" s="1"/>
      <c r="AXO219" s="1"/>
      <c r="AXP219" s="1"/>
      <c r="AXQ219" s="1"/>
      <c r="AXR219" s="1"/>
      <c r="AXS219" s="1"/>
      <c r="AXT219" s="1"/>
      <c r="AXU219" s="1"/>
      <c r="AXV219" s="1"/>
      <c r="AXW219" s="1"/>
      <c r="AXX219" s="1"/>
      <c r="AXY219" s="1"/>
      <c r="AXZ219" s="1"/>
      <c r="AYA219" s="1"/>
      <c r="AYB219" s="1"/>
      <c r="AYC219" s="1"/>
      <c r="AYD219" s="1"/>
      <c r="AYE219" s="1"/>
      <c r="AYF219" s="1"/>
      <c r="AYG219" s="1"/>
      <c r="AYH219" s="1"/>
      <c r="AYI219" s="1"/>
      <c r="AYJ219" s="1"/>
      <c r="AYK219" s="1"/>
      <c r="AYL219" s="1"/>
      <c r="AYM219" s="1"/>
      <c r="AYN219" s="1"/>
      <c r="AYO219" s="1"/>
      <c r="AYP219" s="1"/>
      <c r="AYQ219" s="1"/>
      <c r="AYR219" s="1"/>
      <c r="AYS219" s="1"/>
      <c r="AYT219" s="1"/>
      <c r="AYU219" s="1"/>
      <c r="AYV219" s="1"/>
      <c r="AYW219" s="1"/>
      <c r="AYX219" s="1"/>
      <c r="AYY219" s="1"/>
      <c r="AYZ219" s="1"/>
      <c r="AZA219" s="1"/>
      <c r="AZB219" s="1"/>
      <c r="AZC219" s="1"/>
      <c r="AZD219" s="1"/>
      <c r="AZE219" s="1"/>
      <c r="AZF219" s="1"/>
      <c r="AZG219" s="1"/>
      <c r="AZH219" s="1"/>
      <c r="AZI219" s="1"/>
      <c r="AZJ219" s="1"/>
      <c r="AZK219" s="1"/>
      <c r="AZL219" s="1"/>
      <c r="AZM219" s="1"/>
      <c r="AZN219" s="1"/>
      <c r="AZO219" s="1"/>
      <c r="AZP219" s="1"/>
      <c r="AZQ219" s="1"/>
      <c r="AZR219" s="1"/>
      <c r="AZS219" s="1"/>
      <c r="AZT219" s="1"/>
      <c r="AZU219" s="1"/>
      <c r="AZV219" s="1"/>
      <c r="AZW219" s="1"/>
      <c r="AZX219" s="1"/>
      <c r="AZY219" s="1"/>
      <c r="AZZ219" s="1"/>
      <c r="BAA219" s="1"/>
      <c r="BAB219" s="1"/>
      <c r="BAC219" s="1"/>
      <c r="BAD219" s="1"/>
      <c r="BAE219" s="1"/>
      <c r="BAF219" s="1"/>
      <c r="BAG219" s="1"/>
      <c r="BAH219" s="1"/>
      <c r="BAI219" s="1"/>
      <c r="BAJ219" s="1"/>
      <c r="BAK219" s="1"/>
      <c r="BAL219" s="1"/>
      <c r="BAM219" s="1"/>
      <c r="BAN219" s="1"/>
      <c r="BAO219" s="1"/>
      <c r="BAP219" s="1"/>
      <c r="BAQ219" s="1"/>
      <c r="BAR219" s="1"/>
      <c r="BAS219" s="1"/>
      <c r="BAT219" s="1"/>
      <c r="BAU219" s="1"/>
      <c r="BAV219" s="1"/>
      <c r="BAW219" s="1"/>
      <c r="BAX219" s="1"/>
      <c r="BAY219" s="1"/>
      <c r="BAZ219" s="1"/>
      <c r="BBA219" s="1"/>
      <c r="BBB219" s="1"/>
      <c r="BBC219" s="1"/>
      <c r="BBD219" s="1"/>
      <c r="BBE219" s="1"/>
      <c r="BBF219" s="1"/>
      <c r="BBG219" s="1"/>
      <c r="BBH219" s="1"/>
      <c r="BBI219" s="1"/>
      <c r="BBJ219" s="1"/>
      <c r="BBK219" s="1"/>
      <c r="BBL219" s="1"/>
      <c r="BBM219" s="1"/>
      <c r="BBN219" s="1"/>
      <c r="BBO219" s="1"/>
      <c r="BBP219" s="1"/>
      <c r="BBQ219" s="1"/>
      <c r="BBR219" s="1"/>
      <c r="BBS219" s="1"/>
      <c r="BBT219" s="1"/>
      <c r="BBU219" s="1"/>
      <c r="BBV219" s="1"/>
      <c r="BBW219" s="1"/>
      <c r="BBX219" s="1"/>
      <c r="BBY219" s="1"/>
      <c r="BBZ219" s="1"/>
      <c r="BCA219" s="1"/>
      <c r="BCB219" s="1"/>
      <c r="BCC219" s="1"/>
      <c r="BCD219" s="1"/>
      <c r="BCE219" s="1"/>
      <c r="BCF219" s="1"/>
      <c r="BCG219" s="1"/>
      <c r="BCH219" s="1"/>
      <c r="BCI219" s="1"/>
      <c r="BCJ219" s="1"/>
      <c r="BCK219" s="1"/>
      <c r="BCL219" s="1"/>
      <c r="BCM219" s="1"/>
      <c r="BCN219" s="1"/>
      <c r="BCO219" s="1"/>
      <c r="BCP219" s="1"/>
      <c r="BCQ219" s="1"/>
      <c r="BCR219" s="1"/>
      <c r="BCS219" s="1"/>
      <c r="BCT219" s="1"/>
      <c r="BCU219" s="1"/>
      <c r="BCV219" s="1"/>
      <c r="BCW219" s="1"/>
      <c r="BCX219" s="1"/>
      <c r="BCY219" s="1"/>
      <c r="BCZ219" s="1"/>
      <c r="BDA219" s="1"/>
      <c r="BDB219" s="1"/>
      <c r="BDC219" s="1"/>
      <c r="BDD219" s="1"/>
      <c r="BDE219" s="1"/>
      <c r="BDF219" s="1"/>
      <c r="BDG219" s="1"/>
      <c r="BDH219" s="1"/>
      <c r="BDI219" s="1"/>
      <c r="BDJ219" s="1"/>
      <c r="BDK219" s="1"/>
      <c r="BDL219" s="1"/>
      <c r="BDM219" s="1"/>
      <c r="BDN219" s="1"/>
      <c r="BDO219" s="1"/>
      <c r="BDP219" s="1"/>
      <c r="BDQ219" s="1"/>
      <c r="BDR219" s="1"/>
      <c r="BDS219" s="1"/>
      <c r="BDT219" s="1"/>
      <c r="BDU219" s="1"/>
      <c r="BDV219" s="1"/>
      <c r="BDW219" s="1"/>
      <c r="BDX219" s="1"/>
      <c r="BDY219" s="1"/>
      <c r="BDZ219" s="1"/>
      <c r="BEA219" s="1"/>
      <c r="BEB219" s="1"/>
      <c r="BEC219" s="1"/>
      <c r="BED219" s="1"/>
      <c r="BEE219" s="1"/>
      <c r="BEF219" s="1"/>
      <c r="BEG219" s="1"/>
      <c r="BEH219" s="1"/>
      <c r="BEI219" s="1"/>
      <c r="BEJ219" s="1"/>
      <c r="BEK219" s="1"/>
      <c r="BEL219" s="1"/>
      <c r="BEM219" s="1"/>
      <c r="BEN219" s="1"/>
      <c r="BEO219" s="1"/>
      <c r="BEP219" s="1"/>
      <c r="BEQ219" s="1"/>
      <c r="BER219" s="1"/>
      <c r="BES219" s="1"/>
      <c r="BET219" s="1"/>
      <c r="BEU219" s="1"/>
      <c r="BEV219" s="1"/>
      <c r="BEW219" s="1"/>
      <c r="BEX219" s="1"/>
      <c r="BEY219" s="1"/>
      <c r="BEZ219" s="1"/>
      <c r="BFA219" s="1"/>
      <c r="BFB219" s="1"/>
      <c r="BFC219" s="1"/>
      <c r="BFD219" s="1"/>
      <c r="BFE219" s="1"/>
      <c r="BFF219" s="1"/>
      <c r="BFG219" s="1"/>
      <c r="BFH219" s="1"/>
      <c r="BFI219" s="1"/>
      <c r="BFJ219" s="1"/>
      <c r="BFK219" s="1"/>
      <c r="BFL219" s="1"/>
      <c r="BFM219" s="1"/>
      <c r="BFN219" s="1"/>
      <c r="BFO219" s="1"/>
      <c r="BFP219" s="1"/>
      <c r="BFQ219" s="1"/>
      <c r="BFR219" s="1"/>
      <c r="BFS219" s="1"/>
      <c r="BFT219" s="1"/>
      <c r="BFU219" s="1"/>
      <c r="BFV219" s="1"/>
      <c r="BFW219" s="1"/>
      <c r="BFX219" s="1"/>
      <c r="BFY219" s="1"/>
      <c r="BFZ219" s="1"/>
      <c r="BGA219" s="1"/>
      <c r="BGB219" s="1"/>
      <c r="BGC219" s="1"/>
      <c r="BGD219" s="1"/>
      <c r="BGE219" s="1"/>
      <c r="BGF219" s="1"/>
      <c r="BGG219" s="1"/>
      <c r="BGH219" s="1"/>
      <c r="BGI219" s="1"/>
      <c r="BGJ219" s="1"/>
      <c r="BGK219" s="1"/>
      <c r="BGL219" s="1"/>
      <c r="BGM219" s="1"/>
      <c r="BGN219" s="1"/>
      <c r="BGO219" s="1"/>
      <c r="BGP219" s="1"/>
      <c r="BGQ219" s="1"/>
      <c r="BGR219" s="1"/>
      <c r="BGS219" s="1"/>
      <c r="BGT219" s="1"/>
      <c r="BGU219" s="1"/>
      <c r="BGV219" s="1"/>
      <c r="BGW219" s="1"/>
      <c r="BGX219" s="1"/>
      <c r="BGY219" s="1"/>
      <c r="BGZ219" s="1"/>
      <c r="BHA219" s="1"/>
      <c r="BHB219" s="1"/>
      <c r="BHC219" s="1"/>
      <c r="BHD219" s="1"/>
      <c r="BHE219" s="1"/>
      <c r="BHF219" s="1"/>
      <c r="BHG219" s="1"/>
      <c r="BHH219" s="1"/>
      <c r="BHI219" s="1"/>
      <c r="BHJ219" s="1"/>
      <c r="BHK219" s="1"/>
      <c r="BHL219" s="1"/>
      <c r="BHM219" s="1"/>
      <c r="BHN219" s="1"/>
      <c r="BHO219" s="1"/>
      <c r="BHP219" s="1"/>
      <c r="BHQ219" s="1"/>
      <c r="BHR219" s="1"/>
      <c r="BHS219" s="1"/>
      <c r="BHT219" s="1"/>
      <c r="BHU219" s="1"/>
      <c r="BHV219" s="1"/>
      <c r="BHW219" s="1"/>
      <c r="BHX219" s="1"/>
      <c r="BHY219" s="1"/>
      <c r="BHZ219" s="1"/>
      <c r="BIA219" s="1"/>
      <c r="BIB219" s="1"/>
      <c r="BIC219" s="1"/>
      <c r="BID219" s="1"/>
      <c r="BIE219" s="1"/>
      <c r="BIF219" s="1"/>
      <c r="BIG219" s="1"/>
      <c r="BIH219" s="1"/>
      <c r="BII219" s="1"/>
      <c r="BIJ219" s="1"/>
      <c r="BIK219" s="1"/>
      <c r="BIL219" s="1"/>
      <c r="BIM219" s="1"/>
      <c r="BIN219" s="1"/>
      <c r="BIO219" s="1"/>
      <c r="BIP219" s="1"/>
      <c r="BIQ219" s="1"/>
      <c r="BIR219" s="1"/>
      <c r="BIS219" s="1"/>
      <c r="BIT219" s="1"/>
      <c r="BIU219" s="1"/>
      <c r="BIV219" s="1"/>
      <c r="BIW219" s="1"/>
      <c r="BIX219" s="1"/>
      <c r="BIY219" s="1"/>
      <c r="BIZ219" s="1"/>
      <c r="BJA219" s="1"/>
      <c r="BJB219" s="1"/>
      <c r="BJC219" s="1"/>
      <c r="BJD219" s="1"/>
      <c r="BJE219" s="1"/>
      <c r="BJF219" s="1"/>
      <c r="BJG219" s="1"/>
      <c r="BJH219" s="1"/>
      <c r="BJI219" s="1"/>
      <c r="BJJ219" s="1"/>
      <c r="BJK219" s="1"/>
      <c r="BJL219" s="1"/>
      <c r="BJM219" s="1"/>
      <c r="BJN219" s="1"/>
      <c r="BJO219" s="1"/>
      <c r="BJP219" s="1"/>
      <c r="BJQ219" s="1"/>
      <c r="BJR219" s="1"/>
      <c r="BJS219" s="1"/>
      <c r="BJT219" s="1"/>
      <c r="BJU219" s="1"/>
      <c r="BJV219" s="1"/>
      <c r="BJW219" s="1"/>
      <c r="BJX219" s="1"/>
      <c r="BJY219" s="1"/>
      <c r="BJZ219" s="1"/>
      <c r="BKA219" s="1"/>
      <c r="BKB219" s="1"/>
      <c r="BKC219" s="1"/>
      <c r="BKD219" s="1"/>
      <c r="BKE219" s="1"/>
      <c r="BKF219" s="1"/>
      <c r="BKG219" s="1"/>
      <c r="BKH219" s="1"/>
      <c r="BKI219" s="1"/>
      <c r="BKJ219" s="1"/>
      <c r="BKK219" s="1"/>
      <c r="BKL219" s="1"/>
      <c r="BKM219" s="1"/>
      <c r="BKN219" s="1"/>
      <c r="BKO219" s="1"/>
      <c r="BKP219" s="1"/>
      <c r="BKQ219" s="1"/>
      <c r="BKR219" s="1"/>
      <c r="BKS219" s="1"/>
      <c r="BKT219" s="1"/>
      <c r="BKU219" s="1"/>
      <c r="BKV219" s="1"/>
      <c r="BKW219" s="1"/>
      <c r="BKX219" s="1"/>
      <c r="BKY219" s="1"/>
      <c r="BKZ219" s="1"/>
      <c r="BLA219" s="1"/>
      <c r="BLB219" s="1"/>
      <c r="BLC219" s="1"/>
      <c r="BLD219" s="1"/>
      <c r="BLE219" s="1"/>
      <c r="BLF219" s="1"/>
      <c r="BLG219" s="1"/>
      <c r="BLH219" s="1"/>
      <c r="BLI219" s="1"/>
      <c r="BLJ219" s="1"/>
      <c r="BLK219" s="1"/>
      <c r="BLL219" s="1"/>
      <c r="BLM219" s="1"/>
      <c r="BLN219" s="1"/>
      <c r="BLO219" s="1"/>
      <c r="BLP219" s="1"/>
      <c r="BLQ219" s="1"/>
      <c r="BLR219" s="1"/>
      <c r="BLS219" s="1"/>
      <c r="BLT219" s="1"/>
      <c r="BLU219" s="1"/>
      <c r="BLV219" s="1"/>
      <c r="BLW219" s="1"/>
      <c r="BLX219" s="1"/>
      <c r="BLY219" s="1"/>
      <c r="BLZ219" s="1"/>
      <c r="BMA219" s="1"/>
      <c r="BMB219" s="1"/>
      <c r="BMC219" s="1"/>
      <c r="BMD219" s="1"/>
      <c r="BME219" s="1"/>
      <c r="BMF219" s="1"/>
      <c r="BMG219" s="1"/>
      <c r="BMH219" s="1"/>
      <c r="BMI219" s="1"/>
      <c r="BMJ219" s="1"/>
      <c r="BMK219" s="1"/>
      <c r="BML219" s="1"/>
      <c r="BMM219" s="1"/>
      <c r="BMN219" s="1"/>
      <c r="BMO219" s="1"/>
      <c r="BMP219" s="1"/>
      <c r="BMQ219" s="1"/>
      <c r="BMR219" s="1"/>
      <c r="BMS219" s="1"/>
      <c r="BMT219" s="1"/>
      <c r="BMU219" s="1"/>
      <c r="BMV219" s="1"/>
      <c r="BMW219" s="1"/>
      <c r="BMX219" s="1"/>
      <c r="BMY219" s="1"/>
      <c r="BMZ219" s="1"/>
      <c r="BNA219" s="1"/>
      <c r="BNB219" s="1"/>
      <c r="BNC219" s="1"/>
      <c r="BND219" s="1"/>
      <c r="BNE219" s="1"/>
      <c r="BNF219" s="1"/>
      <c r="BNG219" s="1"/>
      <c r="BNH219" s="1"/>
      <c r="BNI219" s="1"/>
      <c r="BNJ219" s="1"/>
      <c r="BNK219" s="1"/>
      <c r="BNL219" s="1"/>
      <c r="BNM219" s="1"/>
      <c r="BNN219" s="1"/>
      <c r="BNO219" s="1"/>
      <c r="BNP219" s="1"/>
      <c r="BNQ219" s="1"/>
      <c r="BNR219" s="1"/>
      <c r="BNS219" s="1"/>
      <c r="BNT219" s="1"/>
      <c r="BNU219" s="1"/>
      <c r="BNV219" s="1"/>
      <c r="BNW219" s="1"/>
      <c r="BNX219" s="1"/>
      <c r="BNY219" s="1"/>
      <c r="BNZ219" s="1"/>
      <c r="BOA219" s="1"/>
      <c r="BOB219" s="1"/>
      <c r="BOC219" s="1"/>
      <c r="BOD219" s="1"/>
      <c r="BOE219" s="1"/>
      <c r="BOF219" s="1"/>
      <c r="BOG219" s="1"/>
      <c r="BOH219" s="1"/>
      <c r="BOI219" s="1"/>
      <c r="BOJ219" s="1"/>
      <c r="BOK219" s="1"/>
      <c r="BOL219" s="1"/>
      <c r="BOM219" s="1"/>
      <c r="BON219" s="1"/>
      <c r="BOO219" s="1"/>
      <c r="BOP219" s="1"/>
      <c r="BOQ219" s="1"/>
      <c r="BOR219" s="1"/>
      <c r="BOS219" s="1"/>
      <c r="BOT219" s="1"/>
      <c r="BOU219" s="1"/>
      <c r="BOV219" s="1"/>
      <c r="BOW219" s="1"/>
      <c r="BOX219" s="1"/>
      <c r="BOY219" s="1"/>
      <c r="BOZ219" s="1"/>
      <c r="BPA219" s="1"/>
      <c r="BPB219" s="1"/>
      <c r="BPC219" s="1"/>
      <c r="BPD219" s="1"/>
      <c r="BPE219" s="1"/>
      <c r="BPF219" s="1"/>
      <c r="BPG219" s="1"/>
      <c r="BPH219" s="1"/>
      <c r="BPI219" s="1"/>
      <c r="BPJ219" s="1"/>
      <c r="BPK219" s="1"/>
      <c r="BPL219" s="1"/>
      <c r="BPM219" s="1"/>
      <c r="BPN219" s="1"/>
      <c r="BPO219" s="1"/>
      <c r="BPP219" s="1"/>
      <c r="BPQ219" s="1"/>
      <c r="BPR219" s="1"/>
      <c r="BPS219" s="1"/>
      <c r="BPT219" s="1"/>
      <c r="BPU219" s="1"/>
      <c r="BPV219" s="1"/>
      <c r="BPW219" s="1"/>
      <c r="BPX219" s="1"/>
      <c r="BPY219" s="1"/>
      <c r="BPZ219" s="1"/>
      <c r="BQA219" s="1"/>
      <c r="BQB219" s="1"/>
      <c r="BQC219" s="1"/>
      <c r="BQD219" s="1"/>
      <c r="BQE219" s="1"/>
      <c r="BQF219" s="1"/>
      <c r="BQG219" s="1"/>
      <c r="BQH219" s="1"/>
      <c r="BQI219" s="1"/>
      <c r="BQJ219" s="1"/>
      <c r="BQK219" s="1"/>
      <c r="BQL219" s="1"/>
      <c r="BQM219" s="1"/>
      <c r="BQN219" s="1"/>
      <c r="BQO219" s="1"/>
      <c r="BQP219" s="1"/>
      <c r="BQQ219" s="1"/>
      <c r="BQR219" s="1"/>
      <c r="BQS219" s="1"/>
      <c r="BQT219" s="1"/>
      <c r="BQU219" s="1"/>
      <c r="BQV219" s="1"/>
      <c r="BQW219" s="1"/>
      <c r="BQX219" s="1"/>
      <c r="BQY219" s="1"/>
      <c r="BQZ219" s="1"/>
      <c r="BRA219" s="1"/>
      <c r="BRB219" s="1"/>
      <c r="BRC219" s="1"/>
      <c r="BRD219" s="1"/>
      <c r="BRE219" s="1"/>
      <c r="BRF219" s="1"/>
      <c r="BRG219" s="1"/>
      <c r="BRH219" s="1"/>
      <c r="BRI219" s="1"/>
      <c r="BRJ219" s="1"/>
      <c r="BRK219" s="1"/>
      <c r="BRL219" s="1"/>
      <c r="BRM219" s="1"/>
      <c r="BRN219" s="1"/>
      <c r="BRO219" s="1"/>
      <c r="BRP219" s="1"/>
      <c r="BRQ219" s="1"/>
      <c r="BRR219" s="1"/>
      <c r="BRS219" s="1"/>
      <c r="BRT219" s="1"/>
      <c r="BRU219" s="1"/>
      <c r="BRV219" s="1"/>
      <c r="BRW219" s="1"/>
      <c r="BRX219" s="1"/>
      <c r="BRY219" s="1"/>
      <c r="BRZ219" s="1"/>
      <c r="BSA219" s="1"/>
      <c r="BSB219" s="1"/>
      <c r="BSC219" s="1"/>
      <c r="BSD219" s="1"/>
      <c r="BSE219" s="1"/>
      <c r="BSF219" s="1"/>
      <c r="BSG219" s="1"/>
      <c r="BSH219" s="1"/>
      <c r="BSI219" s="1"/>
      <c r="BSJ219" s="1"/>
      <c r="BSK219" s="1"/>
      <c r="BSL219" s="1"/>
      <c r="BSM219" s="1"/>
      <c r="BSN219" s="1"/>
      <c r="BSO219" s="1"/>
      <c r="BSP219" s="1"/>
      <c r="BSQ219" s="1"/>
      <c r="BSR219" s="1"/>
      <c r="BSS219" s="1"/>
      <c r="BST219" s="1"/>
      <c r="BSU219" s="1"/>
      <c r="BSV219" s="1"/>
      <c r="BSW219" s="1"/>
      <c r="BSX219" s="1"/>
      <c r="BSY219" s="1"/>
      <c r="BSZ219" s="1"/>
      <c r="BTA219" s="1"/>
      <c r="BTB219" s="1"/>
      <c r="BTC219" s="1"/>
      <c r="BTD219" s="1"/>
      <c r="BTE219" s="1"/>
      <c r="BTF219" s="1"/>
      <c r="BTG219" s="1"/>
      <c r="BTH219" s="1"/>
      <c r="BTI219" s="1"/>
      <c r="BTJ219" s="1"/>
      <c r="BTK219" s="1"/>
      <c r="BTL219" s="1"/>
      <c r="BTM219" s="1"/>
      <c r="BTN219" s="1"/>
      <c r="BTO219" s="1"/>
      <c r="BTP219" s="1"/>
      <c r="BTQ219" s="1"/>
      <c r="BTR219" s="1"/>
      <c r="BTS219" s="1"/>
      <c r="BTT219" s="1"/>
      <c r="BTU219" s="1"/>
      <c r="BTV219" s="1"/>
      <c r="BTW219" s="1"/>
      <c r="BTX219" s="1"/>
      <c r="BTY219" s="1"/>
      <c r="BTZ219" s="1"/>
      <c r="BUA219" s="1"/>
      <c r="BUB219" s="1"/>
      <c r="BUC219" s="1"/>
      <c r="BUD219" s="1"/>
      <c r="BUE219" s="1"/>
      <c r="BUF219" s="1"/>
      <c r="BUG219" s="1"/>
      <c r="BUH219" s="1"/>
      <c r="BUI219" s="1"/>
      <c r="BUJ219" s="1"/>
      <c r="BUK219" s="1"/>
      <c r="BUL219" s="1"/>
      <c r="BUM219" s="1"/>
      <c r="BUN219" s="1"/>
      <c r="BUO219" s="1"/>
      <c r="BUP219" s="1"/>
      <c r="BUQ219" s="1"/>
      <c r="BUR219" s="1"/>
      <c r="BUS219" s="1"/>
      <c r="BUT219" s="1"/>
      <c r="BUU219" s="1"/>
      <c r="BUV219" s="1"/>
      <c r="BUW219" s="1"/>
      <c r="BUX219" s="1"/>
      <c r="BUY219" s="1"/>
      <c r="BUZ219" s="1"/>
      <c r="BVA219" s="1"/>
      <c r="BVB219" s="1"/>
      <c r="BVC219" s="1"/>
      <c r="BVD219" s="1"/>
      <c r="BVE219" s="1"/>
      <c r="BVF219" s="1"/>
      <c r="BVG219" s="1"/>
      <c r="BVH219" s="1"/>
      <c r="BVI219" s="1"/>
      <c r="BVJ219" s="1"/>
      <c r="BVK219" s="1"/>
      <c r="BVL219" s="1"/>
      <c r="BVM219" s="1"/>
      <c r="BVN219" s="1"/>
      <c r="BVO219" s="1"/>
      <c r="BVP219" s="1"/>
      <c r="BVQ219" s="1"/>
      <c r="BVR219" s="1"/>
      <c r="BVS219" s="1"/>
      <c r="BVT219" s="1"/>
      <c r="BVU219" s="1"/>
      <c r="BVV219" s="1"/>
      <c r="BVW219" s="1"/>
      <c r="BVX219" s="1"/>
      <c r="BVY219" s="1"/>
      <c r="BVZ219" s="1"/>
      <c r="BWA219" s="1"/>
      <c r="BWB219" s="1"/>
      <c r="BWC219" s="1"/>
      <c r="BWD219" s="1"/>
      <c r="BWE219" s="1"/>
      <c r="BWF219" s="1"/>
      <c r="BWG219" s="1"/>
      <c r="BWH219" s="1"/>
      <c r="BWI219" s="1"/>
      <c r="BWJ219" s="1"/>
      <c r="BWK219" s="1"/>
      <c r="BWL219" s="1"/>
      <c r="BWM219" s="1"/>
      <c r="BWN219" s="1"/>
      <c r="BWO219" s="1"/>
      <c r="BWP219" s="1"/>
      <c r="BWQ219" s="1"/>
      <c r="BWR219" s="1"/>
      <c r="BWS219" s="1"/>
      <c r="BWT219" s="1"/>
      <c r="BWU219" s="1"/>
      <c r="BWV219" s="1"/>
      <c r="BWW219" s="1"/>
      <c r="BWX219" s="1"/>
      <c r="BWY219" s="1"/>
      <c r="BWZ219" s="1"/>
      <c r="BXA219" s="1"/>
      <c r="BXB219" s="1"/>
      <c r="BXC219" s="1"/>
      <c r="BXD219" s="1"/>
      <c r="BXE219" s="1"/>
      <c r="BXF219" s="1"/>
      <c r="BXG219" s="1"/>
      <c r="BXH219" s="1"/>
      <c r="BXI219" s="1"/>
      <c r="BXJ219" s="1"/>
      <c r="BXK219" s="1"/>
      <c r="BXL219" s="1"/>
      <c r="BXM219" s="1"/>
      <c r="BXN219" s="1"/>
      <c r="BXO219" s="1"/>
      <c r="BXP219" s="1"/>
      <c r="BXQ219" s="1"/>
      <c r="BXR219" s="1"/>
      <c r="BXS219" s="1"/>
      <c r="BXT219" s="1"/>
      <c r="BXU219" s="1"/>
      <c r="BXV219" s="1"/>
      <c r="BXW219" s="1"/>
      <c r="BXX219" s="1"/>
      <c r="BXY219" s="1"/>
      <c r="BXZ219" s="1"/>
      <c r="BYA219" s="1"/>
      <c r="BYB219" s="1"/>
      <c r="BYC219" s="1"/>
      <c r="BYD219" s="1"/>
      <c r="BYE219" s="1"/>
      <c r="BYF219" s="1"/>
      <c r="BYG219" s="1"/>
      <c r="BYH219" s="1"/>
      <c r="BYI219" s="1"/>
      <c r="BYJ219" s="1"/>
      <c r="BYK219" s="1"/>
      <c r="BYL219" s="1"/>
      <c r="BYM219" s="1"/>
      <c r="BYN219" s="1"/>
      <c r="BYO219" s="1"/>
      <c r="BYP219" s="1"/>
      <c r="BYQ219" s="1"/>
      <c r="BYR219" s="1"/>
      <c r="BYS219" s="1"/>
      <c r="BYT219" s="1"/>
      <c r="BYU219" s="1"/>
      <c r="BYV219" s="1"/>
      <c r="BYW219" s="1"/>
      <c r="BYX219" s="1"/>
      <c r="BYY219" s="1"/>
      <c r="BYZ219" s="1"/>
      <c r="BZA219" s="1"/>
      <c r="BZB219" s="1"/>
      <c r="BZC219" s="1"/>
      <c r="BZD219" s="1"/>
      <c r="BZE219" s="1"/>
      <c r="BZF219" s="1"/>
      <c r="BZG219" s="1"/>
      <c r="BZH219" s="1"/>
      <c r="BZI219" s="1"/>
      <c r="BZJ219" s="1"/>
      <c r="BZK219" s="1"/>
      <c r="BZL219" s="1"/>
      <c r="BZM219" s="1"/>
      <c r="BZN219" s="1"/>
      <c r="BZO219" s="1"/>
      <c r="BZP219" s="1"/>
      <c r="BZQ219" s="1"/>
      <c r="BZR219" s="1"/>
      <c r="BZS219" s="1"/>
      <c r="BZT219" s="1"/>
      <c r="BZU219" s="1"/>
      <c r="BZV219" s="1"/>
      <c r="BZW219" s="1"/>
      <c r="BZX219" s="1"/>
      <c r="BZY219" s="1"/>
      <c r="BZZ219" s="1"/>
      <c r="CAA219" s="1"/>
      <c r="CAB219" s="1"/>
      <c r="CAC219" s="1"/>
      <c r="CAD219" s="1"/>
      <c r="CAE219" s="1"/>
      <c r="CAF219" s="1"/>
      <c r="CAG219" s="1"/>
      <c r="CAH219" s="1"/>
      <c r="CAI219" s="1"/>
      <c r="CAJ219" s="1"/>
      <c r="CAK219" s="1"/>
      <c r="CAL219" s="1"/>
      <c r="CAM219" s="1"/>
      <c r="CAN219" s="1"/>
      <c r="CAO219" s="1"/>
      <c r="CAP219" s="1"/>
      <c r="CAQ219" s="1"/>
      <c r="CAR219" s="1"/>
      <c r="CAS219" s="1"/>
      <c r="CAT219" s="1"/>
      <c r="CAU219" s="1"/>
      <c r="CAV219" s="1"/>
      <c r="CAW219" s="1"/>
      <c r="CAX219" s="1"/>
      <c r="CAY219" s="1"/>
      <c r="CAZ219" s="1"/>
      <c r="CBA219" s="1"/>
      <c r="CBB219" s="1"/>
      <c r="CBC219" s="1"/>
      <c r="CBD219" s="1"/>
      <c r="CBE219" s="1"/>
      <c r="CBF219" s="1"/>
      <c r="CBG219" s="1"/>
      <c r="CBH219" s="1"/>
      <c r="CBI219" s="1"/>
      <c r="CBJ219" s="1"/>
      <c r="CBK219" s="1"/>
      <c r="CBL219" s="1"/>
      <c r="CBM219" s="1"/>
      <c r="CBN219" s="1"/>
      <c r="CBO219" s="1"/>
      <c r="CBP219" s="1"/>
      <c r="CBQ219" s="1"/>
      <c r="CBR219" s="1"/>
      <c r="CBS219" s="1"/>
      <c r="CBT219" s="1"/>
      <c r="CBU219" s="1"/>
      <c r="CBV219" s="1"/>
      <c r="CBW219" s="1"/>
      <c r="CBX219" s="1"/>
      <c r="CBY219" s="1"/>
      <c r="CBZ219" s="1"/>
      <c r="CCA219" s="1"/>
      <c r="CCB219" s="1"/>
      <c r="CCC219" s="1"/>
      <c r="CCD219" s="1"/>
      <c r="CCE219" s="1"/>
      <c r="CCF219" s="1"/>
      <c r="CCG219" s="1"/>
      <c r="CCH219" s="1"/>
      <c r="CCI219" s="1"/>
      <c r="CCJ219" s="1"/>
      <c r="CCK219" s="1"/>
      <c r="CCL219" s="1"/>
      <c r="CCM219" s="1"/>
      <c r="CCN219" s="1"/>
      <c r="CCO219" s="1"/>
      <c r="CCP219" s="1"/>
      <c r="CCQ219" s="1"/>
      <c r="CCR219" s="1"/>
      <c r="CCS219" s="1"/>
      <c r="CCT219" s="1"/>
      <c r="CCU219" s="1"/>
      <c r="CCV219" s="1"/>
      <c r="CCW219" s="1"/>
      <c r="CCX219" s="1"/>
      <c r="CCY219" s="1"/>
      <c r="CCZ219" s="1"/>
      <c r="CDA219" s="1"/>
      <c r="CDB219" s="1"/>
      <c r="CDC219" s="1"/>
      <c r="CDD219" s="1"/>
      <c r="CDE219" s="1"/>
      <c r="CDF219" s="1"/>
      <c r="CDG219" s="1"/>
      <c r="CDH219" s="1"/>
      <c r="CDI219" s="1"/>
      <c r="CDJ219" s="1"/>
      <c r="CDK219" s="1"/>
      <c r="CDL219" s="1"/>
      <c r="CDM219" s="1"/>
      <c r="CDN219" s="1"/>
      <c r="CDO219" s="1"/>
      <c r="CDP219" s="1"/>
      <c r="CDQ219" s="1"/>
      <c r="CDR219" s="1"/>
      <c r="CDS219" s="1"/>
      <c r="CDT219" s="1"/>
      <c r="CDU219" s="1"/>
      <c r="CDV219" s="1"/>
      <c r="CDW219" s="1"/>
      <c r="CDX219" s="1"/>
      <c r="CDY219" s="1"/>
      <c r="CDZ219" s="1"/>
      <c r="CEA219" s="1"/>
      <c r="CEB219" s="1"/>
      <c r="CEC219" s="1"/>
      <c r="CED219" s="1"/>
      <c r="CEE219" s="1"/>
      <c r="CEF219" s="1"/>
      <c r="CEG219" s="1"/>
      <c r="CEH219" s="1"/>
      <c r="CEI219" s="1"/>
      <c r="CEJ219" s="1"/>
      <c r="CEK219" s="1"/>
      <c r="CEL219" s="1"/>
      <c r="CEM219" s="1"/>
      <c r="CEN219" s="1"/>
      <c r="CEO219" s="1"/>
      <c r="CEP219" s="1"/>
      <c r="CEQ219" s="1"/>
      <c r="CER219" s="1"/>
      <c r="CES219" s="1"/>
      <c r="CET219" s="1"/>
      <c r="CEU219" s="1"/>
      <c r="CEV219" s="1"/>
      <c r="CEW219" s="1"/>
      <c r="CEX219" s="1"/>
      <c r="CEY219" s="1"/>
      <c r="CEZ219" s="1"/>
      <c r="CFA219" s="1"/>
      <c r="CFB219" s="1"/>
      <c r="CFC219" s="1"/>
      <c r="CFD219" s="1"/>
      <c r="CFE219" s="1"/>
      <c r="CFF219" s="1"/>
      <c r="CFG219" s="1"/>
      <c r="CFH219" s="1"/>
      <c r="CFI219" s="1"/>
      <c r="CFJ219" s="1"/>
      <c r="CFK219" s="1"/>
      <c r="CFL219" s="1"/>
      <c r="CFM219" s="1"/>
      <c r="CFN219" s="1"/>
      <c r="CFO219" s="1"/>
      <c r="CFP219" s="1"/>
      <c r="CFQ219" s="1"/>
      <c r="CFR219" s="1"/>
      <c r="CFS219" s="1"/>
      <c r="CFT219" s="1"/>
      <c r="CFU219" s="1"/>
      <c r="CFV219" s="1"/>
      <c r="CFW219" s="1"/>
      <c r="CFX219" s="1"/>
      <c r="CFY219" s="1"/>
      <c r="CFZ219" s="1"/>
      <c r="CGA219" s="1"/>
      <c r="CGB219" s="1"/>
      <c r="CGC219" s="1"/>
      <c r="CGD219" s="1"/>
      <c r="CGE219" s="1"/>
      <c r="CGF219" s="1"/>
      <c r="CGG219" s="1"/>
      <c r="CGH219" s="1"/>
      <c r="CGI219" s="1"/>
      <c r="CGJ219" s="1"/>
      <c r="CGK219" s="1"/>
      <c r="CGL219" s="1"/>
      <c r="CGM219" s="1"/>
      <c r="CGN219" s="1"/>
      <c r="CGO219" s="1"/>
      <c r="CGP219" s="1"/>
      <c r="CGQ219" s="1"/>
      <c r="CGR219" s="1"/>
      <c r="CGS219" s="1"/>
      <c r="CGT219" s="1"/>
      <c r="CGU219" s="1"/>
      <c r="CGV219" s="1"/>
      <c r="CGW219" s="1"/>
      <c r="CGX219" s="1"/>
      <c r="CGY219" s="1"/>
      <c r="CGZ219" s="1"/>
      <c r="CHA219" s="1"/>
      <c r="CHB219" s="1"/>
      <c r="CHC219" s="1"/>
      <c r="CHD219" s="1"/>
      <c r="CHE219" s="1"/>
      <c r="CHF219" s="1"/>
      <c r="CHG219" s="1"/>
      <c r="CHH219" s="1"/>
      <c r="CHI219" s="1"/>
      <c r="CHJ219" s="1"/>
      <c r="CHK219" s="1"/>
      <c r="CHL219" s="1"/>
      <c r="CHM219" s="1"/>
      <c r="CHN219" s="1"/>
      <c r="CHO219" s="1"/>
      <c r="CHP219" s="1"/>
      <c r="CHQ219" s="1"/>
      <c r="CHR219" s="1"/>
      <c r="CHS219" s="1"/>
      <c r="CHT219" s="1"/>
      <c r="CHU219" s="1"/>
      <c r="CHV219" s="1"/>
      <c r="CHW219" s="1"/>
      <c r="CHX219" s="1"/>
      <c r="CHY219" s="1"/>
      <c r="CHZ219" s="1"/>
      <c r="CIA219" s="1"/>
      <c r="CIB219" s="1"/>
      <c r="CIC219" s="1"/>
      <c r="CID219" s="1"/>
      <c r="CIE219" s="1"/>
      <c r="CIF219" s="1"/>
      <c r="CIG219" s="1"/>
      <c r="CIH219" s="1"/>
      <c r="CII219" s="1"/>
      <c r="CIJ219" s="1"/>
      <c r="CIK219" s="1"/>
      <c r="CIL219" s="1"/>
      <c r="CIM219" s="1"/>
      <c r="CIN219" s="1"/>
      <c r="CIO219" s="1"/>
      <c r="CIP219" s="1"/>
      <c r="CIQ219" s="1"/>
      <c r="CIR219" s="1"/>
      <c r="CIS219" s="1"/>
      <c r="CIT219" s="1"/>
      <c r="CIU219" s="1"/>
      <c r="CIV219" s="1"/>
      <c r="CIW219" s="1"/>
      <c r="CIX219" s="1"/>
      <c r="CIY219" s="1"/>
      <c r="CIZ219" s="1"/>
      <c r="CJA219" s="1"/>
      <c r="CJB219" s="1"/>
      <c r="CJC219" s="1"/>
      <c r="CJD219" s="1"/>
      <c r="CJE219" s="1"/>
      <c r="CJF219" s="1"/>
      <c r="CJG219" s="1"/>
      <c r="CJH219" s="1"/>
      <c r="CJI219" s="1"/>
      <c r="CJJ219" s="1"/>
      <c r="CJK219" s="1"/>
      <c r="CJL219" s="1"/>
      <c r="CJM219" s="1"/>
      <c r="CJN219" s="1"/>
      <c r="CJO219" s="1"/>
      <c r="CJP219" s="1"/>
      <c r="CJQ219" s="1"/>
      <c r="CJR219" s="1"/>
      <c r="CJS219" s="1"/>
      <c r="CJT219" s="1"/>
      <c r="CJU219" s="1"/>
      <c r="CJV219" s="1"/>
      <c r="CJW219" s="1"/>
      <c r="CJX219" s="1"/>
      <c r="CJY219" s="1"/>
      <c r="CJZ219" s="1"/>
      <c r="CKA219" s="1"/>
      <c r="CKB219" s="1"/>
      <c r="CKC219" s="1"/>
      <c r="CKD219" s="1"/>
      <c r="CKE219" s="1"/>
      <c r="CKF219" s="1"/>
      <c r="CKG219" s="1"/>
      <c r="CKH219" s="1"/>
      <c r="CKI219" s="1"/>
      <c r="CKJ219" s="1"/>
      <c r="CKK219" s="1"/>
      <c r="CKL219" s="1"/>
      <c r="CKM219" s="1"/>
      <c r="CKN219" s="1"/>
      <c r="CKO219" s="1"/>
      <c r="CKP219" s="1"/>
      <c r="CKQ219" s="1"/>
      <c r="CKR219" s="1"/>
      <c r="CKS219" s="1"/>
      <c r="CKT219" s="1"/>
      <c r="CKU219" s="1"/>
      <c r="CKV219" s="1"/>
      <c r="CKW219" s="1"/>
      <c r="CKX219" s="1"/>
      <c r="CKY219" s="1"/>
      <c r="CKZ219" s="1"/>
      <c r="CLA219" s="1"/>
      <c r="CLB219" s="1"/>
      <c r="CLC219" s="1"/>
      <c r="CLD219" s="1"/>
      <c r="CLE219" s="1"/>
      <c r="CLF219" s="1"/>
      <c r="CLG219" s="1"/>
      <c r="CLH219" s="1"/>
      <c r="CLI219" s="1"/>
      <c r="CLJ219" s="1"/>
      <c r="CLK219" s="1"/>
      <c r="CLL219" s="1"/>
      <c r="CLM219" s="1"/>
      <c r="CLN219" s="1"/>
      <c r="CLO219" s="1"/>
      <c r="CLP219" s="1"/>
      <c r="CLQ219" s="1"/>
      <c r="CLR219" s="1"/>
      <c r="CLS219" s="1"/>
      <c r="CLT219" s="1"/>
      <c r="CLU219" s="1"/>
      <c r="CLV219" s="1"/>
      <c r="CLW219" s="1"/>
      <c r="CLX219" s="1"/>
      <c r="CLY219" s="1"/>
      <c r="CLZ219" s="1"/>
      <c r="CMA219" s="1"/>
      <c r="CMB219" s="1"/>
      <c r="CMC219" s="1"/>
      <c r="CMD219" s="1"/>
      <c r="CME219" s="1"/>
      <c r="CMF219" s="1"/>
      <c r="CMG219" s="1"/>
      <c r="CMH219" s="1"/>
      <c r="CMI219" s="1"/>
      <c r="CMJ219" s="1"/>
      <c r="CMK219" s="1"/>
      <c r="CML219" s="1"/>
      <c r="CMM219" s="1"/>
      <c r="CMN219" s="1"/>
      <c r="CMO219" s="1"/>
      <c r="CMP219" s="1"/>
      <c r="CMQ219" s="1"/>
      <c r="CMR219" s="1"/>
      <c r="CMS219" s="1"/>
      <c r="CMT219" s="1"/>
      <c r="CMU219" s="1"/>
      <c r="CMV219" s="1"/>
      <c r="CMW219" s="1"/>
      <c r="CMX219" s="1"/>
      <c r="CMY219" s="1"/>
      <c r="CMZ219" s="1"/>
      <c r="CNA219" s="1"/>
      <c r="CNB219" s="1"/>
      <c r="CNC219" s="1"/>
      <c r="CND219" s="1"/>
      <c r="CNE219" s="1"/>
      <c r="CNF219" s="1"/>
      <c r="CNG219" s="1"/>
      <c r="CNH219" s="1"/>
      <c r="CNI219" s="1"/>
      <c r="CNJ219" s="1"/>
      <c r="CNK219" s="1"/>
      <c r="CNL219" s="1"/>
      <c r="CNM219" s="1"/>
      <c r="CNN219" s="1"/>
      <c r="CNO219" s="1"/>
      <c r="CNP219" s="1"/>
      <c r="CNQ219" s="1"/>
      <c r="CNR219" s="1"/>
      <c r="CNS219" s="1"/>
      <c r="CNT219" s="1"/>
      <c r="CNU219" s="1"/>
      <c r="CNV219" s="1"/>
      <c r="CNW219" s="1"/>
      <c r="CNX219" s="1"/>
      <c r="CNY219" s="1"/>
      <c r="CNZ219" s="1"/>
      <c r="COA219" s="1"/>
      <c r="COB219" s="1"/>
      <c r="COC219" s="1"/>
      <c r="COD219" s="1"/>
      <c r="COE219" s="1"/>
      <c r="COF219" s="1"/>
      <c r="COG219" s="1"/>
      <c r="COH219" s="1"/>
      <c r="COI219" s="1"/>
      <c r="COJ219" s="1"/>
      <c r="COK219" s="1"/>
      <c r="COL219" s="1"/>
      <c r="COM219" s="1"/>
      <c r="CON219" s="1"/>
      <c r="COO219" s="1"/>
      <c r="COP219" s="1"/>
      <c r="COQ219" s="1"/>
      <c r="COR219" s="1"/>
      <c r="COS219" s="1"/>
      <c r="COT219" s="1"/>
      <c r="COU219" s="1"/>
      <c r="COV219" s="1"/>
      <c r="COW219" s="1"/>
      <c r="COX219" s="1"/>
      <c r="COY219" s="1"/>
      <c r="COZ219" s="1"/>
      <c r="CPA219" s="1"/>
      <c r="CPB219" s="1"/>
      <c r="CPC219" s="1"/>
      <c r="CPD219" s="1"/>
      <c r="CPE219" s="1"/>
      <c r="CPF219" s="1"/>
      <c r="CPG219" s="1"/>
      <c r="CPH219" s="1"/>
      <c r="CPI219" s="1"/>
      <c r="CPJ219" s="1"/>
      <c r="CPK219" s="1"/>
      <c r="CPL219" s="1"/>
      <c r="CPM219" s="1"/>
      <c r="CPN219" s="1"/>
      <c r="CPO219" s="1"/>
      <c r="CPP219" s="1"/>
      <c r="CPQ219" s="1"/>
      <c r="CPR219" s="1"/>
      <c r="CPS219" s="1"/>
      <c r="CPT219" s="1"/>
      <c r="CPU219" s="1"/>
      <c r="CPV219" s="1"/>
      <c r="CPW219" s="1"/>
      <c r="CPX219" s="1"/>
      <c r="CPY219" s="1"/>
      <c r="CPZ219" s="1"/>
      <c r="CQA219" s="1"/>
      <c r="CQB219" s="1"/>
      <c r="CQC219" s="1"/>
      <c r="CQD219" s="1"/>
      <c r="CQE219" s="1"/>
      <c r="CQF219" s="1"/>
      <c r="CQG219" s="1"/>
      <c r="CQH219" s="1"/>
      <c r="CQI219" s="1"/>
      <c r="CQJ219" s="1"/>
      <c r="CQK219" s="1"/>
      <c r="CQL219" s="1"/>
      <c r="CQM219" s="1"/>
      <c r="CQN219" s="1"/>
      <c r="CQO219" s="1"/>
      <c r="CQP219" s="1"/>
      <c r="CQQ219" s="1"/>
      <c r="CQR219" s="1"/>
      <c r="CQS219" s="1"/>
      <c r="CQT219" s="1"/>
      <c r="CQU219" s="1"/>
      <c r="CQV219" s="1"/>
      <c r="CQW219" s="1"/>
      <c r="CQX219" s="1"/>
      <c r="CQY219" s="1"/>
      <c r="CQZ219" s="1"/>
      <c r="CRA219" s="1"/>
      <c r="CRB219" s="1"/>
      <c r="CRC219" s="1"/>
      <c r="CRD219" s="1"/>
      <c r="CRE219" s="1"/>
      <c r="CRF219" s="1"/>
      <c r="CRG219" s="1"/>
      <c r="CRH219" s="1"/>
      <c r="CRI219" s="1"/>
      <c r="CRJ219" s="1"/>
      <c r="CRK219" s="1"/>
      <c r="CRL219" s="1"/>
      <c r="CRM219" s="1"/>
      <c r="CRN219" s="1"/>
      <c r="CRO219" s="1"/>
      <c r="CRP219" s="1"/>
      <c r="CRQ219" s="1"/>
      <c r="CRR219" s="1"/>
      <c r="CRS219" s="1"/>
      <c r="CRT219" s="1"/>
      <c r="CRU219" s="1"/>
      <c r="CRV219" s="1"/>
      <c r="CRW219" s="1"/>
      <c r="CRX219" s="1"/>
      <c r="CRY219" s="1"/>
      <c r="CRZ219" s="1"/>
      <c r="CSA219" s="1"/>
      <c r="CSB219" s="1"/>
      <c r="CSC219" s="1"/>
      <c r="CSD219" s="1"/>
      <c r="CSE219" s="1"/>
      <c r="CSF219" s="1"/>
      <c r="CSG219" s="1"/>
      <c r="CSH219" s="1"/>
      <c r="CSI219" s="1"/>
      <c r="CSJ219" s="1"/>
      <c r="CSK219" s="1"/>
      <c r="CSL219" s="1"/>
      <c r="CSM219" s="1"/>
      <c r="CSN219" s="1"/>
      <c r="CSO219" s="1"/>
      <c r="CSP219" s="1"/>
      <c r="CSQ219" s="1"/>
      <c r="CSR219" s="1"/>
      <c r="CSS219" s="1"/>
      <c r="CST219" s="1"/>
      <c r="CSU219" s="1"/>
      <c r="CSV219" s="1"/>
      <c r="CSW219" s="1"/>
      <c r="CSX219" s="1"/>
      <c r="CSY219" s="1"/>
      <c r="CSZ219" s="1"/>
      <c r="CTA219" s="1"/>
      <c r="CTB219" s="1"/>
      <c r="CTC219" s="1"/>
      <c r="CTD219" s="1"/>
      <c r="CTE219" s="1"/>
      <c r="CTF219" s="1"/>
      <c r="CTG219" s="1"/>
      <c r="CTH219" s="1"/>
      <c r="CTI219" s="1"/>
      <c r="CTJ219" s="1"/>
      <c r="CTK219" s="1"/>
      <c r="CTL219" s="1"/>
      <c r="CTM219" s="1"/>
      <c r="CTN219" s="1"/>
      <c r="CTO219" s="1"/>
      <c r="CTP219" s="1"/>
      <c r="CTQ219" s="1"/>
      <c r="CTR219" s="1"/>
      <c r="CTS219" s="1"/>
      <c r="CTT219" s="1"/>
      <c r="CTU219" s="1"/>
      <c r="CTV219" s="1"/>
      <c r="CTW219" s="1"/>
      <c r="CTX219" s="1"/>
      <c r="CTY219" s="1"/>
      <c r="CTZ219" s="1"/>
      <c r="CUA219" s="1"/>
      <c r="CUB219" s="1"/>
      <c r="CUC219" s="1"/>
      <c r="CUD219" s="1"/>
      <c r="CUE219" s="1"/>
      <c r="CUF219" s="1"/>
      <c r="CUG219" s="1"/>
      <c r="CUH219" s="1"/>
      <c r="CUI219" s="1"/>
      <c r="CUJ219" s="1"/>
      <c r="CUK219" s="1"/>
      <c r="CUL219" s="1"/>
      <c r="CUM219" s="1"/>
      <c r="CUN219" s="1"/>
      <c r="CUO219" s="1"/>
      <c r="CUP219" s="1"/>
      <c r="CUQ219" s="1"/>
      <c r="CUR219" s="1"/>
      <c r="CUS219" s="1"/>
      <c r="CUT219" s="1"/>
      <c r="CUU219" s="1"/>
      <c r="CUV219" s="1"/>
      <c r="CUW219" s="1"/>
      <c r="CUX219" s="1"/>
      <c r="CUY219" s="1"/>
      <c r="CUZ219" s="1"/>
      <c r="CVA219" s="1"/>
      <c r="CVB219" s="1"/>
      <c r="CVC219" s="1"/>
      <c r="CVD219" s="1"/>
      <c r="CVE219" s="1"/>
      <c r="CVF219" s="1"/>
      <c r="CVG219" s="1"/>
      <c r="CVH219" s="1"/>
      <c r="CVI219" s="1"/>
      <c r="CVJ219" s="1"/>
      <c r="CVK219" s="1"/>
      <c r="CVL219" s="1"/>
      <c r="CVM219" s="1"/>
      <c r="CVN219" s="1"/>
      <c r="CVO219" s="1"/>
      <c r="CVP219" s="1"/>
      <c r="CVQ219" s="1"/>
      <c r="CVR219" s="1"/>
      <c r="CVS219" s="1"/>
      <c r="CVT219" s="1"/>
      <c r="CVU219" s="1"/>
      <c r="CVV219" s="1"/>
      <c r="CVW219" s="1"/>
      <c r="CVX219" s="1"/>
      <c r="CVY219" s="1"/>
      <c r="CVZ219" s="1"/>
      <c r="CWA219" s="1"/>
      <c r="CWB219" s="1"/>
      <c r="CWC219" s="1"/>
      <c r="CWD219" s="1"/>
      <c r="CWE219" s="1"/>
      <c r="CWF219" s="1"/>
      <c r="CWG219" s="1"/>
      <c r="CWH219" s="1"/>
      <c r="CWI219" s="1"/>
      <c r="CWJ219" s="1"/>
      <c r="CWK219" s="1"/>
      <c r="CWL219" s="1"/>
      <c r="CWM219" s="1"/>
      <c r="CWN219" s="1"/>
      <c r="CWO219" s="1"/>
      <c r="CWP219" s="1"/>
      <c r="CWQ219" s="1"/>
      <c r="CWR219" s="1"/>
      <c r="CWS219" s="1"/>
      <c r="CWT219" s="1"/>
      <c r="CWU219" s="1"/>
      <c r="CWV219" s="1"/>
      <c r="CWW219" s="1"/>
      <c r="CWX219" s="1"/>
      <c r="CWY219" s="1"/>
      <c r="CWZ219" s="1"/>
      <c r="CXA219" s="1"/>
      <c r="CXB219" s="1"/>
      <c r="CXC219" s="1"/>
      <c r="CXD219" s="1"/>
      <c r="CXE219" s="1"/>
      <c r="CXF219" s="1"/>
      <c r="CXG219" s="1"/>
      <c r="CXH219" s="1"/>
      <c r="CXI219" s="1"/>
      <c r="CXJ219" s="1"/>
      <c r="CXK219" s="1"/>
      <c r="CXL219" s="1"/>
      <c r="CXM219" s="1"/>
      <c r="CXN219" s="1"/>
      <c r="CXO219" s="1"/>
      <c r="CXP219" s="1"/>
      <c r="CXQ219" s="1"/>
      <c r="CXR219" s="1"/>
      <c r="CXS219" s="1"/>
      <c r="CXT219" s="1"/>
      <c r="CXU219" s="1"/>
      <c r="CXV219" s="1"/>
      <c r="CXW219" s="1"/>
      <c r="CXX219" s="1"/>
      <c r="CXY219" s="1"/>
      <c r="CXZ219" s="1"/>
      <c r="CYA219" s="1"/>
      <c r="CYB219" s="1"/>
      <c r="CYC219" s="1"/>
      <c r="CYD219" s="1"/>
      <c r="CYE219" s="1"/>
      <c r="CYF219" s="1"/>
      <c r="CYG219" s="1"/>
      <c r="CYH219" s="1"/>
      <c r="CYI219" s="1"/>
      <c r="CYJ219" s="1"/>
      <c r="CYK219" s="1"/>
      <c r="CYL219" s="1"/>
      <c r="CYM219" s="1"/>
      <c r="CYN219" s="1"/>
      <c r="CYO219" s="1"/>
      <c r="CYP219" s="1"/>
      <c r="CYQ219" s="1"/>
      <c r="CYR219" s="1"/>
      <c r="CYS219" s="1"/>
      <c r="CYT219" s="1"/>
      <c r="CYU219" s="1"/>
      <c r="CYV219" s="1"/>
      <c r="CYW219" s="1"/>
      <c r="CYX219" s="1"/>
      <c r="CYY219" s="1"/>
      <c r="CYZ219" s="1"/>
      <c r="CZA219" s="1"/>
      <c r="CZB219" s="1"/>
      <c r="CZC219" s="1"/>
      <c r="CZD219" s="1"/>
      <c r="CZE219" s="1"/>
      <c r="CZF219" s="1"/>
      <c r="CZG219" s="1"/>
      <c r="CZH219" s="1"/>
      <c r="CZI219" s="1"/>
      <c r="CZJ219" s="1"/>
      <c r="CZK219" s="1"/>
      <c r="CZL219" s="1"/>
      <c r="CZM219" s="1"/>
      <c r="CZN219" s="1"/>
      <c r="CZO219" s="1"/>
      <c r="CZP219" s="1"/>
      <c r="CZQ219" s="1"/>
      <c r="CZR219" s="1"/>
      <c r="CZS219" s="1"/>
      <c r="CZT219" s="1"/>
      <c r="CZU219" s="1"/>
      <c r="CZV219" s="1"/>
      <c r="CZW219" s="1"/>
      <c r="CZX219" s="1"/>
      <c r="CZY219" s="1"/>
      <c r="CZZ219" s="1"/>
      <c r="DAA219" s="1"/>
      <c r="DAB219" s="1"/>
      <c r="DAC219" s="1"/>
      <c r="DAD219" s="1"/>
      <c r="DAE219" s="1"/>
      <c r="DAF219" s="1"/>
      <c r="DAG219" s="1"/>
      <c r="DAH219" s="1"/>
      <c r="DAI219" s="1"/>
      <c r="DAJ219" s="1"/>
      <c r="DAK219" s="1"/>
      <c r="DAL219" s="1"/>
      <c r="DAM219" s="1"/>
      <c r="DAN219" s="1"/>
      <c r="DAO219" s="1"/>
      <c r="DAP219" s="1"/>
      <c r="DAQ219" s="1"/>
      <c r="DAR219" s="1"/>
      <c r="DAS219" s="1"/>
      <c r="DAT219" s="1"/>
      <c r="DAU219" s="1"/>
      <c r="DAV219" s="1"/>
      <c r="DAW219" s="1"/>
      <c r="DAX219" s="1"/>
      <c r="DAY219" s="1"/>
      <c r="DAZ219" s="1"/>
      <c r="DBA219" s="1"/>
      <c r="DBB219" s="1"/>
      <c r="DBC219" s="1"/>
      <c r="DBD219" s="1"/>
      <c r="DBE219" s="1"/>
      <c r="DBF219" s="1"/>
      <c r="DBG219" s="1"/>
      <c r="DBH219" s="1"/>
      <c r="DBI219" s="1"/>
      <c r="DBJ219" s="1"/>
      <c r="DBK219" s="1"/>
      <c r="DBL219" s="1"/>
      <c r="DBM219" s="1"/>
      <c r="DBN219" s="1"/>
      <c r="DBO219" s="1"/>
      <c r="DBP219" s="1"/>
      <c r="DBQ219" s="1"/>
      <c r="DBR219" s="1"/>
      <c r="DBS219" s="1"/>
      <c r="DBT219" s="1"/>
      <c r="DBU219" s="1"/>
      <c r="DBV219" s="1"/>
      <c r="DBW219" s="1"/>
      <c r="DBX219" s="1"/>
      <c r="DBY219" s="1"/>
      <c r="DBZ219" s="1"/>
      <c r="DCA219" s="1"/>
      <c r="DCB219" s="1"/>
      <c r="DCC219" s="1"/>
      <c r="DCD219" s="1"/>
      <c r="DCE219" s="1"/>
      <c r="DCF219" s="1"/>
      <c r="DCG219" s="1"/>
      <c r="DCH219" s="1"/>
      <c r="DCI219" s="1"/>
      <c r="DCJ219" s="1"/>
      <c r="DCK219" s="1"/>
      <c r="DCL219" s="1"/>
      <c r="DCM219" s="1"/>
      <c r="DCN219" s="1"/>
      <c r="DCO219" s="1"/>
      <c r="DCP219" s="1"/>
      <c r="DCQ219" s="1"/>
      <c r="DCR219" s="1"/>
      <c r="DCS219" s="1"/>
      <c r="DCT219" s="1"/>
      <c r="DCU219" s="1"/>
      <c r="DCV219" s="1"/>
      <c r="DCW219" s="1"/>
      <c r="DCX219" s="1"/>
      <c r="DCY219" s="1"/>
      <c r="DCZ219" s="1"/>
      <c r="DDA219" s="1"/>
      <c r="DDB219" s="1"/>
      <c r="DDC219" s="1"/>
      <c r="DDD219" s="1"/>
      <c r="DDE219" s="1"/>
      <c r="DDF219" s="1"/>
      <c r="DDG219" s="1"/>
      <c r="DDH219" s="1"/>
      <c r="DDI219" s="1"/>
      <c r="DDJ219" s="1"/>
      <c r="DDK219" s="1"/>
      <c r="DDL219" s="1"/>
      <c r="DDM219" s="1"/>
      <c r="DDN219" s="1"/>
      <c r="DDO219" s="1"/>
      <c r="DDP219" s="1"/>
      <c r="DDQ219" s="1"/>
      <c r="DDR219" s="1"/>
      <c r="DDS219" s="1"/>
      <c r="DDT219" s="1"/>
      <c r="DDU219" s="1"/>
      <c r="DDV219" s="1"/>
      <c r="DDW219" s="1"/>
      <c r="DDX219" s="1"/>
      <c r="DDY219" s="1"/>
      <c r="DDZ219" s="1"/>
      <c r="DEA219" s="1"/>
      <c r="DEB219" s="1"/>
      <c r="DEC219" s="1"/>
      <c r="DED219" s="1"/>
      <c r="DEE219" s="1"/>
      <c r="DEF219" s="1"/>
      <c r="DEG219" s="1"/>
      <c r="DEH219" s="1"/>
      <c r="DEI219" s="1"/>
      <c r="DEJ219" s="1"/>
      <c r="DEK219" s="1"/>
      <c r="DEL219" s="1"/>
      <c r="DEM219" s="1"/>
      <c r="DEN219" s="1"/>
      <c r="DEO219" s="1"/>
      <c r="DEP219" s="1"/>
      <c r="DEQ219" s="1"/>
      <c r="DER219" s="1"/>
      <c r="DES219" s="1"/>
      <c r="DET219" s="1"/>
      <c r="DEU219" s="1"/>
      <c r="DEV219" s="1"/>
      <c r="DEW219" s="1"/>
      <c r="DEX219" s="1"/>
      <c r="DEY219" s="1"/>
      <c r="DEZ219" s="1"/>
      <c r="DFA219" s="1"/>
      <c r="DFB219" s="1"/>
      <c r="DFC219" s="1"/>
      <c r="DFD219" s="1"/>
      <c r="DFE219" s="1"/>
      <c r="DFF219" s="1"/>
      <c r="DFG219" s="1"/>
      <c r="DFH219" s="1"/>
      <c r="DFI219" s="1"/>
      <c r="DFJ219" s="1"/>
      <c r="DFK219" s="1"/>
      <c r="DFL219" s="1"/>
      <c r="DFM219" s="1"/>
      <c r="DFN219" s="1"/>
      <c r="DFO219" s="1"/>
      <c r="DFP219" s="1"/>
      <c r="DFQ219" s="1"/>
      <c r="DFR219" s="1"/>
      <c r="DFS219" s="1"/>
      <c r="DFT219" s="1"/>
      <c r="DFU219" s="1"/>
      <c r="DFV219" s="1"/>
      <c r="DFW219" s="1"/>
      <c r="DFX219" s="1"/>
      <c r="DFY219" s="1"/>
      <c r="DFZ219" s="1"/>
      <c r="DGA219" s="1"/>
      <c r="DGB219" s="1"/>
      <c r="DGC219" s="1"/>
      <c r="DGD219" s="1"/>
      <c r="DGE219" s="1"/>
      <c r="DGF219" s="1"/>
      <c r="DGG219" s="1"/>
      <c r="DGH219" s="1"/>
      <c r="DGI219" s="1"/>
      <c r="DGJ219" s="1"/>
      <c r="DGK219" s="1"/>
      <c r="DGL219" s="1"/>
      <c r="DGM219" s="1"/>
      <c r="DGN219" s="1"/>
      <c r="DGO219" s="1"/>
      <c r="DGP219" s="1"/>
      <c r="DGQ219" s="1"/>
      <c r="DGR219" s="1"/>
      <c r="DGS219" s="1"/>
      <c r="DGT219" s="1"/>
      <c r="DGU219" s="1"/>
      <c r="DGV219" s="1"/>
      <c r="DGW219" s="1"/>
      <c r="DGX219" s="1"/>
      <c r="DGY219" s="1"/>
      <c r="DGZ219" s="1"/>
      <c r="DHA219" s="1"/>
      <c r="DHB219" s="1"/>
      <c r="DHC219" s="1"/>
      <c r="DHD219" s="1"/>
      <c r="DHE219" s="1"/>
      <c r="DHF219" s="1"/>
      <c r="DHG219" s="1"/>
      <c r="DHH219" s="1"/>
      <c r="DHI219" s="1"/>
      <c r="DHJ219" s="1"/>
      <c r="DHK219" s="1"/>
      <c r="DHL219" s="1"/>
      <c r="DHM219" s="1"/>
      <c r="DHN219" s="1"/>
      <c r="DHO219" s="1"/>
      <c r="DHP219" s="1"/>
      <c r="DHQ219" s="1"/>
      <c r="DHR219" s="1"/>
      <c r="DHS219" s="1"/>
      <c r="DHT219" s="1"/>
      <c r="DHU219" s="1"/>
      <c r="DHV219" s="1"/>
      <c r="DHW219" s="1"/>
      <c r="DHX219" s="1"/>
      <c r="DHY219" s="1"/>
      <c r="DHZ219" s="1"/>
      <c r="DIA219" s="1"/>
      <c r="DIB219" s="1"/>
      <c r="DIC219" s="1"/>
      <c r="DID219" s="1"/>
      <c r="DIE219" s="1"/>
      <c r="DIF219" s="1"/>
      <c r="DIG219" s="1"/>
      <c r="DIH219" s="1"/>
      <c r="DII219" s="1"/>
      <c r="DIJ219" s="1"/>
      <c r="DIK219" s="1"/>
      <c r="DIL219" s="1"/>
      <c r="DIM219" s="1"/>
      <c r="DIN219" s="1"/>
      <c r="DIO219" s="1"/>
      <c r="DIP219" s="1"/>
      <c r="DIQ219" s="1"/>
      <c r="DIR219" s="1"/>
      <c r="DIS219" s="1"/>
      <c r="DIT219" s="1"/>
      <c r="DIU219" s="1"/>
      <c r="DIV219" s="1"/>
      <c r="DIW219" s="1"/>
      <c r="DIX219" s="1"/>
      <c r="DIY219" s="1"/>
      <c r="DIZ219" s="1"/>
      <c r="DJA219" s="1"/>
      <c r="DJB219" s="1"/>
      <c r="DJC219" s="1"/>
      <c r="DJD219" s="1"/>
      <c r="DJE219" s="1"/>
      <c r="DJF219" s="1"/>
      <c r="DJG219" s="1"/>
      <c r="DJH219" s="1"/>
      <c r="DJI219" s="1"/>
      <c r="DJJ219" s="1"/>
      <c r="DJK219" s="1"/>
      <c r="DJL219" s="1"/>
      <c r="DJM219" s="1"/>
      <c r="DJN219" s="1"/>
      <c r="DJO219" s="1"/>
      <c r="DJP219" s="1"/>
      <c r="DJQ219" s="1"/>
      <c r="DJR219" s="1"/>
      <c r="DJS219" s="1"/>
      <c r="DJT219" s="1"/>
      <c r="DJU219" s="1"/>
      <c r="DJV219" s="1"/>
      <c r="DJW219" s="1"/>
      <c r="DJX219" s="1"/>
      <c r="DJY219" s="1"/>
      <c r="DJZ219" s="1"/>
      <c r="DKA219" s="1"/>
      <c r="DKB219" s="1"/>
      <c r="DKC219" s="1"/>
      <c r="DKD219" s="1"/>
      <c r="DKE219" s="1"/>
      <c r="DKF219" s="1"/>
      <c r="DKG219" s="1"/>
      <c r="DKH219" s="1"/>
      <c r="DKI219" s="1"/>
      <c r="DKJ219" s="1"/>
      <c r="DKK219" s="1"/>
      <c r="DKL219" s="1"/>
      <c r="DKM219" s="1"/>
      <c r="DKN219" s="1"/>
      <c r="DKO219" s="1"/>
      <c r="DKP219" s="1"/>
      <c r="DKQ219" s="1"/>
      <c r="DKR219" s="1"/>
      <c r="DKS219" s="1"/>
      <c r="DKT219" s="1"/>
      <c r="DKU219" s="1"/>
      <c r="DKV219" s="1"/>
      <c r="DKW219" s="1"/>
      <c r="DKX219" s="1"/>
      <c r="DKY219" s="1"/>
      <c r="DKZ219" s="1"/>
      <c r="DLA219" s="1"/>
      <c r="DLB219" s="1"/>
      <c r="DLC219" s="1"/>
      <c r="DLD219" s="1"/>
      <c r="DLE219" s="1"/>
      <c r="DLF219" s="1"/>
      <c r="DLG219" s="1"/>
      <c r="DLH219" s="1"/>
      <c r="DLI219" s="1"/>
      <c r="DLJ219" s="1"/>
      <c r="DLK219" s="1"/>
      <c r="DLL219" s="1"/>
      <c r="DLM219" s="1"/>
      <c r="DLN219" s="1"/>
      <c r="DLO219" s="1"/>
      <c r="DLP219" s="1"/>
      <c r="DLQ219" s="1"/>
      <c r="DLR219" s="1"/>
      <c r="DLS219" s="1"/>
      <c r="DLT219" s="1"/>
      <c r="DLU219" s="1"/>
      <c r="DLV219" s="1"/>
      <c r="DLW219" s="1"/>
      <c r="DLX219" s="1"/>
      <c r="DLY219" s="1"/>
      <c r="DLZ219" s="1"/>
      <c r="DMA219" s="1"/>
      <c r="DMB219" s="1"/>
      <c r="DMC219" s="1"/>
      <c r="DMD219" s="1"/>
      <c r="DME219" s="1"/>
      <c r="DMF219" s="1"/>
      <c r="DMG219" s="1"/>
      <c r="DMH219" s="1"/>
      <c r="DMI219" s="1"/>
      <c r="DMJ219" s="1"/>
      <c r="DMK219" s="1"/>
      <c r="DML219" s="1"/>
      <c r="DMM219" s="1"/>
      <c r="DMN219" s="1"/>
      <c r="DMO219" s="1"/>
      <c r="DMP219" s="1"/>
      <c r="DMQ219" s="1"/>
      <c r="DMR219" s="1"/>
      <c r="DMS219" s="1"/>
      <c r="DMT219" s="1"/>
      <c r="DMU219" s="1"/>
      <c r="DMV219" s="1"/>
      <c r="DMW219" s="1"/>
      <c r="DMX219" s="1"/>
      <c r="DMY219" s="1"/>
      <c r="DMZ219" s="1"/>
      <c r="DNA219" s="1"/>
      <c r="DNB219" s="1"/>
      <c r="DNC219" s="1"/>
      <c r="DND219" s="1"/>
      <c r="DNE219" s="1"/>
      <c r="DNF219" s="1"/>
      <c r="DNG219" s="1"/>
      <c r="DNH219" s="1"/>
      <c r="DNI219" s="1"/>
      <c r="DNJ219" s="1"/>
      <c r="DNK219" s="1"/>
      <c r="DNL219" s="1"/>
      <c r="DNM219" s="1"/>
      <c r="DNN219" s="1"/>
      <c r="DNO219" s="1"/>
      <c r="DNP219" s="1"/>
      <c r="DNQ219" s="1"/>
      <c r="DNR219" s="1"/>
      <c r="DNS219" s="1"/>
      <c r="DNT219" s="1"/>
      <c r="DNU219" s="1"/>
      <c r="DNV219" s="1"/>
      <c r="DNW219" s="1"/>
      <c r="DNX219" s="1"/>
      <c r="DNY219" s="1"/>
      <c r="DNZ219" s="1"/>
      <c r="DOA219" s="1"/>
      <c r="DOB219" s="1"/>
      <c r="DOC219" s="1"/>
      <c r="DOD219" s="1"/>
      <c r="DOE219" s="1"/>
      <c r="DOF219" s="1"/>
      <c r="DOG219" s="1"/>
      <c r="DOH219" s="1"/>
      <c r="DOI219" s="1"/>
      <c r="DOJ219" s="1"/>
      <c r="DOK219" s="1"/>
      <c r="DOL219" s="1"/>
      <c r="DOM219" s="1"/>
      <c r="DON219" s="1"/>
      <c r="DOO219" s="1"/>
      <c r="DOP219" s="1"/>
      <c r="DOQ219" s="1"/>
      <c r="DOR219" s="1"/>
      <c r="DOS219" s="1"/>
      <c r="DOT219" s="1"/>
      <c r="DOU219" s="1"/>
      <c r="DOV219" s="1"/>
      <c r="DOW219" s="1"/>
      <c r="DOX219" s="1"/>
      <c r="DOY219" s="1"/>
      <c r="DOZ219" s="1"/>
      <c r="DPA219" s="1"/>
      <c r="DPB219" s="1"/>
      <c r="DPC219" s="1"/>
      <c r="DPD219" s="1"/>
      <c r="DPE219" s="1"/>
      <c r="DPF219" s="1"/>
      <c r="DPG219" s="1"/>
      <c r="DPH219" s="1"/>
      <c r="DPI219" s="1"/>
      <c r="DPJ219" s="1"/>
      <c r="DPK219" s="1"/>
      <c r="DPL219" s="1"/>
      <c r="DPM219" s="1"/>
      <c r="DPN219" s="1"/>
      <c r="DPO219" s="1"/>
      <c r="DPP219" s="1"/>
      <c r="DPQ219" s="1"/>
      <c r="DPR219" s="1"/>
      <c r="DPS219" s="1"/>
      <c r="DPT219" s="1"/>
      <c r="DPU219" s="1"/>
      <c r="DPV219" s="1"/>
      <c r="DPW219" s="1"/>
      <c r="DPX219" s="1"/>
      <c r="DPY219" s="1"/>
      <c r="DPZ219" s="1"/>
      <c r="DQA219" s="1"/>
      <c r="DQB219" s="1"/>
      <c r="DQC219" s="1"/>
      <c r="DQD219" s="1"/>
      <c r="DQE219" s="1"/>
      <c r="DQF219" s="1"/>
      <c r="DQG219" s="1"/>
      <c r="DQH219" s="1"/>
      <c r="DQI219" s="1"/>
      <c r="DQJ219" s="1"/>
      <c r="DQK219" s="1"/>
      <c r="DQL219" s="1"/>
      <c r="DQM219" s="1"/>
      <c r="DQN219" s="1"/>
      <c r="DQO219" s="1"/>
      <c r="DQP219" s="1"/>
      <c r="DQQ219" s="1"/>
      <c r="DQR219" s="1"/>
      <c r="DQS219" s="1"/>
      <c r="DQT219" s="1"/>
      <c r="DQU219" s="1"/>
      <c r="DQV219" s="1"/>
      <c r="DQW219" s="1"/>
      <c r="DQX219" s="1"/>
      <c r="DQY219" s="1"/>
      <c r="DQZ219" s="1"/>
      <c r="DRA219" s="1"/>
      <c r="DRB219" s="1"/>
      <c r="DRC219" s="1"/>
      <c r="DRD219" s="1"/>
      <c r="DRE219" s="1"/>
      <c r="DRF219" s="1"/>
      <c r="DRG219" s="1"/>
      <c r="DRH219" s="1"/>
      <c r="DRI219" s="1"/>
      <c r="DRJ219" s="1"/>
      <c r="DRK219" s="1"/>
      <c r="DRL219" s="1"/>
      <c r="DRM219" s="1"/>
      <c r="DRN219" s="1"/>
      <c r="DRO219" s="1"/>
      <c r="DRP219" s="1"/>
      <c r="DRQ219" s="1"/>
      <c r="DRR219" s="1"/>
      <c r="DRS219" s="1"/>
      <c r="DRT219" s="1"/>
      <c r="DRU219" s="1"/>
      <c r="DRV219" s="1"/>
      <c r="DRW219" s="1"/>
      <c r="DRX219" s="1"/>
      <c r="DRY219" s="1"/>
      <c r="DRZ219" s="1"/>
      <c r="DSA219" s="1"/>
      <c r="DSB219" s="1"/>
      <c r="DSC219" s="1"/>
      <c r="DSD219" s="1"/>
      <c r="DSE219" s="1"/>
      <c r="DSF219" s="1"/>
      <c r="DSG219" s="1"/>
      <c r="DSH219" s="1"/>
      <c r="DSI219" s="1"/>
      <c r="DSJ219" s="1"/>
      <c r="DSK219" s="1"/>
      <c r="DSL219" s="1"/>
      <c r="DSM219" s="1"/>
      <c r="DSN219" s="1"/>
      <c r="DSO219" s="1"/>
      <c r="DSP219" s="1"/>
      <c r="DSQ219" s="1"/>
      <c r="DSR219" s="1"/>
      <c r="DSS219" s="1"/>
      <c r="DST219" s="1"/>
      <c r="DSU219" s="1"/>
      <c r="DSV219" s="1"/>
      <c r="DSW219" s="1"/>
      <c r="DSX219" s="1"/>
      <c r="DSY219" s="1"/>
      <c r="DSZ219" s="1"/>
      <c r="DTA219" s="1"/>
      <c r="DTB219" s="1"/>
      <c r="DTC219" s="1"/>
      <c r="DTD219" s="1"/>
      <c r="DTE219" s="1"/>
      <c r="DTF219" s="1"/>
      <c r="DTG219" s="1"/>
      <c r="DTH219" s="1"/>
      <c r="DTI219" s="1"/>
      <c r="DTJ219" s="1"/>
      <c r="DTK219" s="1"/>
      <c r="DTL219" s="1"/>
      <c r="DTM219" s="1"/>
      <c r="DTN219" s="1"/>
      <c r="DTO219" s="1"/>
      <c r="DTP219" s="1"/>
      <c r="DTQ219" s="1"/>
      <c r="DTR219" s="1"/>
      <c r="DTS219" s="1"/>
      <c r="DTT219" s="1"/>
      <c r="DTU219" s="1"/>
      <c r="DTV219" s="1"/>
      <c r="DTW219" s="1"/>
      <c r="DTX219" s="1"/>
      <c r="DTY219" s="1"/>
      <c r="DTZ219" s="1"/>
      <c r="DUA219" s="1"/>
      <c r="DUB219" s="1"/>
      <c r="DUC219" s="1"/>
      <c r="DUD219" s="1"/>
      <c r="DUE219" s="1"/>
      <c r="DUF219" s="1"/>
      <c r="DUG219" s="1"/>
      <c r="DUH219" s="1"/>
      <c r="DUI219" s="1"/>
      <c r="DUJ219" s="1"/>
      <c r="DUK219" s="1"/>
      <c r="DUL219" s="1"/>
      <c r="DUM219" s="1"/>
      <c r="DUN219" s="1"/>
      <c r="DUO219" s="1"/>
      <c r="DUP219" s="1"/>
      <c r="DUQ219" s="1"/>
      <c r="DUR219" s="1"/>
      <c r="DUS219" s="1"/>
      <c r="DUT219" s="1"/>
      <c r="DUU219" s="1"/>
      <c r="DUV219" s="1"/>
      <c r="DUW219" s="1"/>
      <c r="DUX219" s="1"/>
      <c r="DUY219" s="1"/>
      <c r="DUZ219" s="1"/>
      <c r="DVA219" s="1"/>
      <c r="DVB219" s="1"/>
      <c r="DVC219" s="1"/>
      <c r="DVD219" s="1"/>
      <c r="DVE219" s="1"/>
      <c r="DVF219" s="1"/>
      <c r="DVG219" s="1"/>
      <c r="DVH219" s="1"/>
      <c r="DVI219" s="1"/>
      <c r="DVJ219" s="1"/>
      <c r="DVK219" s="1"/>
      <c r="DVL219" s="1"/>
      <c r="DVM219" s="1"/>
      <c r="DVN219" s="1"/>
      <c r="DVO219" s="1"/>
      <c r="DVP219" s="1"/>
      <c r="DVQ219" s="1"/>
      <c r="DVR219" s="1"/>
      <c r="DVS219" s="1"/>
      <c r="DVT219" s="1"/>
      <c r="DVU219" s="1"/>
      <c r="DVV219" s="1"/>
      <c r="DVW219" s="1"/>
      <c r="DVX219" s="1"/>
      <c r="DVY219" s="1"/>
      <c r="DVZ219" s="1"/>
      <c r="DWA219" s="1"/>
      <c r="DWB219" s="1"/>
      <c r="DWC219" s="1"/>
      <c r="DWD219" s="1"/>
      <c r="DWE219" s="1"/>
      <c r="DWF219" s="1"/>
      <c r="DWG219" s="1"/>
      <c r="DWH219" s="1"/>
      <c r="DWI219" s="1"/>
      <c r="DWJ219" s="1"/>
      <c r="DWK219" s="1"/>
      <c r="DWL219" s="1"/>
      <c r="DWM219" s="1"/>
      <c r="DWN219" s="1"/>
      <c r="DWO219" s="1"/>
      <c r="DWP219" s="1"/>
      <c r="DWQ219" s="1"/>
      <c r="DWR219" s="1"/>
      <c r="DWS219" s="1"/>
      <c r="DWT219" s="1"/>
      <c r="DWU219" s="1"/>
      <c r="DWV219" s="1"/>
      <c r="DWW219" s="1"/>
      <c r="DWX219" s="1"/>
      <c r="DWY219" s="1"/>
      <c r="DWZ219" s="1"/>
      <c r="DXA219" s="1"/>
      <c r="DXB219" s="1"/>
      <c r="DXC219" s="1"/>
      <c r="DXD219" s="1"/>
      <c r="DXE219" s="1"/>
      <c r="DXF219" s="1"/>
      <c r="DXG219" s="1"/>
      <c r="DXH219" s="1"/>
      <c r="DXI219" s="1"/>
      <c r="DXJ219" s="1"/>
      <c r="DXK219" s="1"/>
      <c r="DXL219" s="1"/>
      <c r="DXM219" s="1"/>
      <c r="DXN219" s="1"/>
      <c r="DXO219" s="1"/>
      <c r="DXP219" s="1"/>
      <c r="DXQ219" s="1"/>
      <c r="DXR219" s="1"/>
      <c r="DXS219" s="1"/>
      <c r="DXT219" s="1"/>
      <c r="DXU219" s="1"/>
      <c r="DXV219" s="1"/>
      <c r="DXW219" s="1"/>
      <c r="DXX219" s="1"/>
      <c r="DXY219" s="1"/>
      <c r="DXZ219" s="1"/>
      <c r="DYA219" s="1"/>
      <c r="DYB219" s="1"/>
      <c r="DYC219" s="1"/>
      <c r="DYD219" s="1"/>
      <c r="DYE219" s="1"/>
      <c r="DYF219" s="1"/>
      <c r="DYG219" s="1"/>
      <c r="DYH219" s="1"/>
      <c r="DYI219" s="1"/>
      <c r="DYJ219" s="1"/>
      <c r="DYK219" s="1"/>
      <c r="DYL219" s="1"/>
      <c r="DYM219" s="1"/>
      <c r="DYN219" s="1"/>
      <c r="DYO219" s="1"/>
      <c r="DYP219" s="1"/>
      <c r="DYQ219" s="1"/>
      <c r="DYR219" s="1"/>
      <c r="DYS219" s="1"/>
      <c r="DYT219" s="1"/>
      <c r="DYU219" s="1"/>
      <c r="DYV219" s="1"/>
      <c r="DYW219" s="1"/>
      <c r="DYX219" s="1"/>
      <c r="DYY219" s="1"/>
      <c r="DYZ219" s="1"/>
      <c r="DZA219" s="1"/>
      <c r="DZB219" s="1"/>
      <c r="DZC219" s="1"/>
      <c r="DZD219" s="1"/>
      <c r="DZE219" s="1"/>
      <c r="DZF219" s="1"/>
      <c r="DZG219" s="1"/>
      <c r="DZH219" s="1"/>
      <c r="DZI219" s="1"/>
      <c r="DZJ219" s="1"/>
      <c r="DZK219" s="1"/>
      <c r="DZL219" s="1"/>
      <c r="DZM219" s="1"/>
      <c r="DZN219" s="1"/>
      <c r="DZO219" s="1"/>
      <c r="DZP219" s="1"/>
      <c r="DZQ219" s="1"/>
      <c r="DZR219" s="1"/>
      <c r="DZS219" s="1"/>
      <c r="DZT219" s="1"/>
      <c r="DZU219" s="1"/>
      <c r="DZV219" s="1"/>
      <c r="DZW219" s="1"/>
      <c r="DZX219" s="1"/>
      <c r="DZY219" s="1"/>
      <c r="DZZ219" s="1"/>
      <c r="EAA219" s="1"/>
      <c r="EAB219" s="1"/>
      <c r="EAC219" s="1"/>
      <c r="EAD219" s="1"/>
      <c r="EAE219" s="1"/>
      <c r="EAF219" s="1"/>
      <c r="EAG219" s="1"/>
      <c r="EAH219" s="1"/>
      <c r="EAI219" s="1"/>
      <c r="EAJ219" s="1"/>
      <c r="EAK219" s="1"/>
      <c r="EAL219" s="1"/>
      <c r="EAM219" s="1"/>
      <c r="EAN219" s="1"/>
      <c r="EAO219" s="1"/>
      <c r="EAP219" s="1"/>
      <c r="EAQ219" s="1"/>
      <c r="EAR219" s="1"/>
      <c r="EAS219" s="1"/>
      <c r="EAT219" s="1"/>
      <c r="EAU219" s="1"/>
      <c r="EAV219" s="1"/>
      <c r="EAW219" s="1"/>
      <c r="EAX219" s="1"/>
      <c r="EAY219" s="1"/>
      <c r="EAZ219" s="1"/>
      <c r="EBA219" s="1"/>
      <c r="EBB219" s="1"/>
      <c r="EBC219" s="1"/>
      <c r="EBD219" s="1"/>
      <c r="EBE219" s="1"/>
      <c r="EBF219" s="1"/>
      <c r="EBG219" s="1"/>
      <c r="EBH219" s="1"/>
      <c r="EBI219" s="1"/>
      <c r="EBJ219" s="1"/>
      <c r="EBK219" s="1"/>
      <c r="EBL219" s="1"/>
      <c r="EBM219" s="1"/>
      <c r="EBN219" s="1"/>
      <c r="EBO219" s="1"/>
      <c r="EBP219" s="1"/>
      <c r="EBQ219" s="1"/>
      <c r="EBR219" s="1"/>
      <c r="EBS219" s="1"/>
      <c r="EBT219" s="1"/>
      <c r="EBU219" s="1"/>
      <c r="EBV219" s="1"/>
      <c r="EBW219" s="1"/>
      <c r="EBX219" s="1"/>
      <c r="EBY219" s="1"/>
      <c r="EBZ219" s="1"/>
      <c r="ECA219" s="1"/>
      <c r="ECB219" s="1"/>
      <c r="ECC219" s="1"/>
      <c r="ECD219" s="1"/>
      <c r="ECE219" s="1"/>
      <c r="ECF219" s="1"/>
      <c r="ECG219" s="1"/>
      <c r="ECH219" s="1"/>
      <c r="ECI219" s="1"/>
      <c r="ECJ219" s="1"/>
      <c r="ECK219" s="1"/>
      <c r="ECL219" s="1"/>
      <c r="ECM219" s="1"/>
      <c r="ECN219" s="1"/>
      <c r="ECO219" s="1"/>
      <c r="ECP219" s="1"/>
      <c r="ECQ219" s="1"/>
      <c r="ECR219" s="1"/>
      <c r="ECS219" s="1"/>
      <c r="ECT219" s="1"/>
      <c r="ECU219" s="1"/>
      <c r="ECV219" s="1"/>
      <c r="ECW219" s="1"/>
      <c r="ECX219" s="1"/>
      <c r="ECY219" s="1"/>
      <c r="ECZ219" s="1"/>
      <c r="EDA219" s="1"/>
      <c r="EDB219" s="1"/>
      <c r="EDC219" s="1"/>
      <c r="EDD219" s="1"/>
      <c r="EDE219" s="1"/>
      <c r="EDF219" s="1"/>
      <c r="EDG219" s="1"/>
      <c r="EDH219" s="1"/>
      <c r="EDI219" s="1"/>
      <c r="EDJ219" s="1"/>
      <c r="EDK219" s="1"/>
      <c r="EDL219" s="1"/>
      <c r="EDM219" s="1"/>
      <c r="EDN219" s="1"/>
      <c r="EDO219" s="1"/>
      <c r="EDP219" s="1"/>
      <c r="EDQ219" s="1"/>
      <c r="EDR219" s="1"/>
      <c r="EDS219" s="1"/>
      <c r="EDT219" s="1"/>
      <c r="EDU219" s="1"/>
      <c r="EDV219" s="1"/>
      <c r="EDW219" s="1"/>
      <c r="EDX219" s="1"/>
      <c r="EDY219" s="1"/>
      <c r="EDZ219" s="1"/>
      <c r="EEA219" s="1"/>
      <c r="EEB219" s="1"/>
      <c r="EEC219" s="1"/>
      <c r="EED219" s="1"/>
      <c r="EEE219" s="1"/>
      <c r="EEF219" s="1"/>
      <c r="EEG219" s="1"/>
      <c r="EEH219" s="1"/>
      <c r="EEI219" s="1"/>
      <c r="EEJ219" s="1"/>
      <c r="EEK219" s="1"/>
      <c r="EEL219" s="1"/>
      <c r="EEM219" s="1"/>
      <c r="EEN219" s="1"/>
      <c r="EEO219" s="1"/>
      <c r="EEP219" s="1"/>
      <c r="EEQ219" s="1"/>
      <c r="EER219" s="1"/>
      <c r="EES219" s="1"/>
      <c r="EET219" s="1"/>
      <c r="EEU219" s="1"/>
      <c r="EEV219" s="1"/>
      <c r="EEW219" s="1"/>
      <c r="EEX219" s="1"/>
      <c r="EEY219" s="1"/>
      <c r="EEZ219" s="1"/>
      <c r="EFA219" s="1"/>
      <c r="EFB219" s="1"/>
      <c r="EFC219" s="1"/>
      <c r="EFD219" s="1"/>
      <c r="EFE219" s="1"/>
      <c r="EFF219" s="1"/>
      <c r="EFG219" s="1"/>
      <c r="EFH219" s="1"/>
      <c r="EFI219" s="1"/>
      <c r="EFJ219" s="1"/>
      <c r="EFK219" s="1"/>
      <c r="EFL219" s="1"/>
      <c r="EFM219" s="1"/>
      <c r="EFN219" s="1"/>
      <c r="EFO219" s="1"/>
      <c r="EFP219" s="1"/>
      <c r="EFQ219" s="1"/>
      <c r="EFR219" s="1"/>
      <c r="EFS219" s="1"/>
      <c r="EFT219" s="1"/>
      <c r="EFU219" s="1"/>
      <c r="EFV219" s="1"/>
      <c r="EFW219" s="1"/>
      <c r="EFX219" s="1"/>
      <c r="EFY219" s="1"/>
      <c r="EFZ219" s="1"/>
      <c r="EGA219" s="1"/>
      <c r="EGB219" s="1"/>
      <c r="EGC219" s="1"/>
      <c r="EGD219" s="1"/>
      <c r="EGE219" s="1"/>
      <c r="EGF219" s="1"/>
      <c r="EGG219" s="1"/>
      <c r="EGH219" s="1"/>
      <c r="EGI219" s="1"/>
      <c r="EGJ219" s="1"/>
      <c r="EGK219" s="1"/>
      <c r="EGL219" s="1"/>
      <c r="EGM219" s="1"/>
      <c r="EGN219" s="1"/>
      <c r="EGO219" s="1"/>
      <c r="EGP219" s="1"/>
      <c r="EGQ219" s="1"/>
      <c r="EGR219" s="1"/>
      <c r="EGS219" s="1"/>
      <c r="EGT219" s="1"/>
      <c r="EGU219" s="1"/>
      <c r="EGV219" s="1"/>
      <c r="EGW219" s="1"/>
      <c r="EGX219" s="1"/>
      <c r="EGY219" s="1"/>
      <c r="EGZ219" s="1"/>
      <c r="EHA219" s="1"/>
      <c r="EHB219" s="1"/>
      <c r="EHC219" s="1"/>
      <c r="EHD219" s="1"/>
      <c r="EHE219" s="1"/>
      <c r="EHF219" s="1"/>
      <c r="EHG219" s="1"/>
      <c r="EHH219" s="1"/>
      <c r="EHI219" s="1"/>
      <c r="EHJ219" s="1"/>
      <c r="EHK219" s="1"/>
      <c r="EHL219" s="1"/>
      <c r="EHM219" s="1"/>
      <c r="EHN219" s="1"/>
      <c r="EHO219" s="1"/>
      <c r="EHP219" s="1"/>
      <c r="EHQ219" s="1"/>
      <c r="EHR219" s="1"/>
      <c r="EHS219" s="1"/>
      <c r="EHT219" s="1"/>
      <c r="EHU219" s="1"/>
      <c r="EHV219" s="1"/>
      <c r="EHW219" s="1"/>
      <c r="EHX219" s="1"/>
      <c r="EHY219" s="1"/>
      <c r="EHZ219" s="1"/>
      <c r="EIA219" s="1"/>
      <c r="EIB219" s="1"/>
      <c r="EIC219" s="1"/>
      <c r="EID219" s="1"/>
      <c r="EIE219" s="1"/>
      <c r="EIF219" s="1"/>
      <c r="EIG219" s="1"/>
      <c r="EIH219" s="1"/>
      <c r="EII219" s="1"/>
      <c r="EIJ219" s="1"/>
      <c r="EIK219" s="1"/>
      <c r="EIL219" s="1"/>
      <c r="EIM219" s="1"/>
      <c r="EIN219" s="1"/>
      <c r="EIO219" s="1"/>
      <c r="EIP219" s="1"/>
      <c r="EIQ219" s="1"/>
      <c r="EIR219" s="1"/>
      <c r="EIS219" s="1"/>
      <c r="EIT219" s="1"/>
      <c r="EIU219" s="1"/>
      <c r="EIV219" s="1"/>
      <c r="EIW219" s="1"/>
      <c r="EIX219" s="1"/>
      <c r="EIY219" s="1"/>
      <c r="EIZ219" s="1"/>
      <c r="EJA219" s="1"/>
      <c r="EJB219" s="1"/>
      <c r="EJC219" s="1"/>
      <c r="EJD219" s="1"/>
      <c r="EJE219" s="1"/>
      <c r="EJF219" s="1"/>
      <c r="EJG219" s="1"/>
      <c r="EJH219" s="1"/>
      <c r="EJI219" s="1"/>
      <c r="EJJ219" s="1"/>
      <c r="EJK219" s="1"/>
      <c r="EJL219" s="1"/>
      <c r="EJM219" s="1"/>
      <c r="EJN219" s="1"/>
      <c r="EJO219" s="1"/>
      <c r="EJP219" s="1"/>
      <c r="EJQ219" s="1"/>
      <c r="EJR219" s="1"/>
      <c r="EJS219" s="1"/>
      <c r="EJT219" s="1"/>
      <c r="EJU219" s="1"/>
      <c r="EJV219" s="1"/>
      <c r="EJW219" s="1"/>
      <c r="EJX219" s="1"/>
      <c r="EJY219" s="1"/>
      <c r="EJZ219" s="1"/>
      <c r="EKA219" s="1"/>
      <c r="EKB219" s="1"/>
      <c r="EKC219" s="1"/>
      <c r="EKD219" s="1"/>
      <c r="EKE219" s="1"/>
      <c r="EKF219" s="1"/>
      <c r="EKG219" s="1"/>
      <c r="EKH219" s="1"/>
      <c r="EKI219" s="1"/>
      <c r="EKJ219" s="1"/>
      <c r="EKK219" s="1"/>
      <c r="EKL219" s="1"/>
      <c r="EKM219" s="1"/>
      <c r="EKN219" s="1"/>
      <c r="EKO219" s="1"/>
      <c r="EKP219" s="1"/>
      <c r="EKQ219" s="1"/>
      <c r="EKR219" s="1"/>
      <c r="EKS219" s="1"/>
      <c r="EKT219" s="1"/>
      <c r="EKU219" s="1"/>
      <c r="EKV219" s="1"/>
      <c r="EKW219" s="1"/>
      <c r="EKX219" s="1"/>
      <c r="EKY219" s="1"/>
      <c r="EKZ219" s="1"/>
      <c r="ELA219" s="1"/>
      <c r="ELB219" s="1"/>
      <c r="ELC219" s="1"/>
      <c r="ELD219" s="1"/>
      <c r="ELE219" s="1"/>
      <c r="ELF219" s="1"/>
      <c r="ELG219" s="1"/>
      <c r="ELH219" s="1"/>
      <c r="ELI219" s="1"/>
      <c r="ELJ219" s="1"/>
      <c r="ELK219" s="1"/>
      <c r="ELL219" s="1"/>
      <c r="ELM219" s="1"/>
      <c r="ELN219" s="1"/>
      <c r="ELO219" s="1"/>
      <c r="ELP219" s="1"/>
      <c r="ELQ219" s="1"/>
      <c r="ELR219" s="1"/>
      <c r="ELS219" s="1"/>
      <c r="ELT219" s="1"/>
      <c r="ELU219" s="1"/>
      <c r="ELV219" s="1"/>
      <c r="ELW219" s="1"/>
      <c r="ELX219" s="1"/>
      <c r="ELY219" s="1"/>
      <c r="ELZ219" s="1"/>
      <c r="EMA219" s="1"/>
      <c r="EMB219" s="1"/>
      <c r="EMC219" s="1"/>
      <c r="EMD219" s="1"/>
      <c r="EME219" s="1"/>
      <c r="EMF219" s="1"/>
      <c r="EMG219" s="1"/>
      <c r="EMH219" s="1"/>
      <c r="EMI219" s="1"/>
      <c r="EMJ219" s="1"/>
      <c r="EMK219" s="1"/>
      <c r="EML219" s="1"/>
      <c r="EMM219" s="1"/>
      <c r="EMN219" s="1"/>
      <c r="EMO219" s="1"/>
      <c r="EMP219" s="1"/>
      <c r="EMQ219" s="1"/>
      <c r="EMR219" s="1"/>
      <c r="EMS219" s="1"/>
      <c r="EMT219" s="1"/>
      <c r="EMU219" s="1"/>
      <c r="EMV219" s="1"/>
      <c r="EMW219" s="1"/>
      <c r="EMX219" s="1"/>
      <c r="EMY219" s="1"/>
      <c r="EMZ219" s="1"/>
      <c r="ENA219" s="1"/>
      <c r="ENB219" s="1"/>
      <c r="ENC219" s="1"/>
      <c r="END219" s="1"/>
      <c r="ENE219" s="1"/>
      <c r="ENF219" s="1"/>
      <c r="ENG219" s="1"/>
      <c r="ENH219" s="1"/>
      <c r="ENI219" s="1"/>
      <c r="ENJ219" s="1"/>
      <c r="ENK219" s="1"/>
      <c r="ENL219" s="1"/>
      <c r="ENM219" s="1"/>
      <c r="ENN219" s="1"/>
      <c r="ENO219" s="1"/>
      <c r="ENP219" s="1"/>
      <c r="ENQ219" s="1"/>
      <c r="ENR219" s="1"/>
      <c r="ENS219" s="1"/>
      <c r="ENT219" s="1"/>
      <c r="ENU219" s="1"/>
      <c r="ENV219" s="1"/>
      <c r="ENW219" s="1"/>
      <c r="ENX219" s="1"/>
      <c r="ENY219" s="1"/>
      <c r="ENZ219" s="1"/>
      <c r="EOA219" s="1"/>
      <c r="EOB219" s="1"/>
      <c r="EOC219" s="1"/>
      <c r="EOD219" s="1"/>
      <c r="EOE219" s="1"/>
      <c r="EOF219" s="1"/>
      <c r="EOG219" s="1"/>
      <c r="EOH219" s="1"/>
      <c r="EOI219" s="1"/>
      <c r="EOJ219" s="1"/>
      <c r="EOK219" s="1"/>
      <c r="EOL219" s="1"/>
      <c r="EOM219" s="1"/>
      <c r="EON219" s="1"/>
      <c r="EOO219" s="1"/>
      <c r="EOP219" s="1"/>
      <c r="EOQ219" s="1"/>
      <c r="EOR219" s="1"/>
      <c r="EOS219" s="1"/>
      <c r="EOT219" s="1"/>
      <c r="EOU219" s="1"/>
      <c r="EOV219" s="1"/>
      <c r="EOW219" s="1"/>
      <c r="EOX219" s="1"/>
      <c r="EOY219" s="1"/>
      <c r="EOZ219" s="1"/>
      <c r="EPA219" s="1"/>
      <c r="EPB219" s="1"/>
      <c r="EPC219" s="1"/>
      <c r="EPD219" s="1"/>
      <c r="EPE219" s="1"/>
      <c r="EPF219" s="1"/>
      <c r="EPG219" s="1"/>
      <c r="EPH219" s="1"/>
      <c r="EPI219" s="1"/>
      <c r="EPJ219" s="1"/>
      <c r="EPK219" s="1"/>
      <c r="EPL219" s="1"/>
      <c r="EPM219" s="1"/>
      <c r="EPN219" s="1"/>
      <c r="EPO219" s="1"/>
      <c r="EPP219" s="1"/>
      <c r="EPQ219" s="1"/>
      <c r="EPR219" s="1"/>
      <c r="EPS219" s="1"/>
      <c r="EPT219" s="1"/>
      <c r="EPU219" s="1"/>
      <c r="EPV219" s="1"/>
      <c r="EPW219" s="1"/>
      <c r="EPX219" s="1"/>
      <c r="EPY219" s="1"/>
      <c r="EPZ219" s="1"/>
      <c r="EQA219" s="1"/>
      <c r="EQB219" s="1"/>
      <c r="EQC219" s="1"/>
      <c r="EQD219" s="1"/>
      <c r="EQE219" s="1"/>
      <c r="EQF219" s="1"/>
      <c r="EQG219" s="1"/>
      <c r="EQH219" s="1"/>
      <c r="EQI219" s="1"/>
      <c r="EQJ219" s="1"/>
      <c r="EQK219" s="1"/>
      <c r="EQL219" s="1"/>
      <c r="EQM219" s="1"/>
      <c r="EQN219" s="1"/>
      <c r="EQO219" s="1"/>
      <c r="EQP219" s="1"/>
      <c r="EQQ219" s="1"/>
      <c r="EQR219" s="1"/>
      <c r="EQS219" s="1"/>
      <c r="EQT219" s="1"/>
      <c r="EQU219" s="1"/>
      <c r="EQV219" s="1"/>
      <c r="EQW219" s="1"/>
      <c r="EQX219" s="1"/>
      <c r="EQY219" s="1"/>
      <c r="EQZ219" s="1"/>
      <c r="ERA219" s="1"/>
      <c r="ERB219" s="1"/>
      <c r="ERC219" s="1"/>
      <c r="ERD219" s="1"/>
      <c r="ERE219" s="1"/>
      <c r="ERF219" s="1"/>
      <c r="ERG219" s="1"/>
      <c r="ERH219" s="1"/>
      <c r="ERI219" s="1"/>
      <c r="ERJ219" s="1"/>
      <c r="ERK219" s="1"/>
      <c r="ERL219" s="1"/>
      <c r="ERM219" s="1"/>
      <c r="ERN219" s="1"/>
      <c r="ERO219" s="1"/>
      <c r="ERP219" s="1"/>
      <c r="ERQ219" s="1"/>
      <c r="ERR219" s="1"/>
      <c r="ERS219" s="1"/>
      <c r="ERT219" s="1"/>
      <c r="ERU219" s="1"/>
      <c r="ERV219" s="1"/>
      <c r="ERW219" s="1"/>
      <c r="ERX219" s="1"/>
      <c r="ERY219" s="1"/>
      <c r="ERZ219" s="1"/>
      <c r="ESA219" s="1"/>
      <c r="ESB219" s="1"/>
      <c r="ESC219" s="1"/>
      <c r="ESD219" s="1"/>
      <c r="ESE219" s="1"/>
      <c r="ESF219" s="1"/>
      <c r="ESG219" s="1"/>
      <c r="ESH219" s="1"/>
      <c r="ESI219" s="1"/>
      <c r="ESJ219" s="1"/>
      <c r="ESK219" s="1"/>
      <c r="ESL219" s="1"/>
      <c r="ESM219" s="1"/>
      <c r="ESN219" s="1"/>
      <c r="ESO219" s="1"/>
      <c r="ESP219" s="1"/>
      <c r="ESQ219" s="1"/>
      <c r="ESR219" s="1"/>
      <c r="ESS219" s="1"/>
      <c r="EST219" s="1"/>
      <c r="ESU219" s="1"/>
      <c r="ESV219" s="1"/>
      <c r="ESW219" s="1"/>
      <c r="ESX219" s="1"/>
      <c r="ESY219" s="1"/>
      <c r="ESZ219" s="1"/>
      <c r="ETA219" s="1"/>
      <c r="ETB219" s="1"/>
      <c r="ETC219" s="1"/>
      <c r="ETD219" s="1"/>
      <c r="ETE219" s="1"/>
      <c r="ETF219" s="1"/>
      <c r="ETG219" s="1"/>
      <c r="ETH219" s="1"/>
      <c r="ETI219" s="1"/>
      <c r="ETJ219" s="1"/>
      <c r="ETK219" s="1"/>
      <c r="ETL219" s="1"/>
      <c r="ETM219" s="1"/>
      <c r="ETN219" s="1"/>
      <c r="ETO219" s="1"/>
      <c r="ETP219" s="1"/>
      <c r="ETQ219" s="1"/>
      <c r="ETR219" s="1"/>
      <c r="ETS219" s="1"/>
      <c r="ETT219" s="1"/>
      <c r="ETU219" s="1"/>
      <c r="ETV219" s="1"/>
      <c r="ETW219" s="1"/>
      <c r="ETX219" s="1"/>
      <c r="ETY219" s="1"/>
      <c r="ETZ219" s="1"/>
      <c r="EUA219" s="1"/>
      <c r="EUB219" s="1"/>
      <c r="EUC219" s="1"/>
      <c r="EUD219" s="1"/>
      <c r="EUE219" s="1"/>
      <c r="EUF219" s="1"/>
      <c r="EUG219" s="1"/>
      <c r="EUH219" s="1"/>
      <c r="EUI219" s="1"/>
      <c r="EUJ219" s="1"/>
      <c r="EUK219" s="1"/>
      <c r="EUL219" s="1"/>
      <c r="EUM219" s="1"/>
      <c r="EUN219" s="1"/>
      <c r="EUO219" s="1"/>
      <c r="EUP219" s="1"/>
      <c r="EUQ219" s="1"/>
      <c r="EUR219" s="1"/>
      <c r="EUS219" s="1"/>
      <c r="EUT219" s="1"/>
      <c r="EUU219" s="1"/>
      <c r="EUV219" s="1"/>
      <c r="EUW219" s="1"/>
      <c r="EUX219" s="1"/>
      <c r="EUY219" s="1"/>
      <c r="EUZ219" s="1"/>
      <c r="EVA219" s="1"/>
      <c r="EVB219" s="1"/>
      <c r="EVC219" s="1"/>
      <c r="EVD219" s="1"/>
      <c r="EVE219" s="1"/>
      <c r="EVF219" s="1"/>
      <c r="EVG219" s="1"/>
      <c r="EVH219" s="1"/>
      <c r="EVI219" s="1"/>
      <c r="EVJ219" s="1"/>
      <c r="EVK219" s="1"/>
      <c r="EVL219" s="1"/>
      <c r="EVM219" s="1"/>
      <c r="EVN219" s="1"/>
      <c r="EVO219" s="1"/>
      <c r="EVP219" s="1"/>
      <c r="EVQ219" s="1"/>
      <c r="EVR219" s="1"/>
      <c r="EVS219" s="1"/>
      <c r="EVT219" s="1"/>
      <c r="EVU219" s="1"/>
      <c r="EVV219" s="1"/>
      <c r="EVW219" s="1"/>
      <c r="EVX219" s="1"/>
      <c r="EVY219" s="1"/>
      <c r="EVZ219" s="1"/>
      <c r="EWA219" s="1"/>
      <c r="EWB219" s="1"/>
      <c r="EWC219" s="1"/>
      <c r="EWD219" s="1"/>
      <c r="EWE219" s="1"/>
      <c r="EWF219" s="1"/>
      <c r="EWG219" s="1"/>
      <c r="EWH219" s="1"/>
      <c r="EWI219" s="1"/>
      <c r="EWJ219" s="1"/>
      <c r="EWK219" s="1"/>
      <c r="EWL219" s="1"/>
      <c r="EWM219" s="1"/>
      <c r="EWN219" s="1"/>
      <c r="EWO219" s="1"/>
      <c r="EWP219" s="1"/>
      <c r="EWQ219" s="1"/>
      <c r="EWR219" s="1"/>
      <c r="EWS219" s="1"/>
      <c r="EWT219" s="1"/>
      <c r="EWU219" s="1"/>
      <c r="EWV219" s="1"/>
      <c r="EWW219" s="1"/>
      <c r="EWX219" s="1"/>
      <c r="EWY219" s="1"/>
      <c r="EWZ219" s="1"/>
      <c r="EXA219" s="1"/>
      <c r="EXB219" s="1"/>
      <c r="EXC219" s="1"/>
      <c r="EXD219" s="1"/>
      <c r="EXE219" s="1"/>
      <c r="EXF219" s="1"/>
      <c r="EXG219" s="1"/>
      <c r="EXH219" s="1"/>
      <c r="EXI219" s="1"/>
      <c r="EXJ219" s="1"/>
      <c r="EXK219" s="1"/>
      <c r="EXL219" s="1"/>
      <c r="EXM219" s="1"/>
      <c r="EXN219" s="1"/>
      <c r="EXO219" s="1"/>
      <c r="EXP219" s="1"/>
      <c r="EXQ219" s="1"/>
      <c r="EXR219" s="1"/>
      <c r="EXS219" s="1"/>
      <c r="EXT219" s="1"/>
      <c r="EXU219" s="1"/>
      <c r="EXV219" s="1"/>
      <c r="EXW219" s="1"/>
      <c r="EXX219" s="1"/>
      <c r="EXY219" s="1"/>
      <c r="EXZ219" s="1"/>
      <c r="EYA219" s="1"/>
      <c r="EYB219" s="1"/>
      <c r="EYC219" s="1"/>
      <c r="EYD219" s="1"/>
      <c r="EYE219" s="1"/>
      <c r="EYF219" s="1"/>
      <c r="EYG219" s="1"/>
      <c r="EYH219" s="1"/>
      <c r="EYI219" s="1"/>
      <c r="EYJ219" s="1"/>
      <c r="EYK219" s="1"/>
      <c r="EYL219" s="1"/>
      <c r="EYM219" s="1"/>
      <c r="EYN219" s="1"/>
      <c r="EYO219" s="1"/>
      <c r="EYP219" s="1"/>
      <c r="EYQ219" s="1"/>
      <c r="EYR219" s="1"/>
      <c r="EYS219" s="1"/>
      <c r="EYT219" s="1"/>
      <c r="EYU219" s="1"/>
      <c r="EYV219" s="1"/>
      <c r="EYW219" s="1"/>
      <c r="EYX219" s="1"/>
      <c r="EYY219" s="1"/>
      <c r="EYZ219" s="1"/>
      <c r="EZA219" s="1"/>
      <c r="EZB219" s="1"/>
      <c r="EZC219" s="1"/>
      <c r="EZD219" s="1"/>
      <c r="EZE219" s="1"/>
      <c r="EZF219" s="1"/>
      <c r="EZG219" s="1"/>
      <c r="EZH219" s="1"/>
      <c r="EZI219" s="1"/>
      <c r="EZJ219" s="1"/>
      <c r="EZK219" s="1"/>
      <c r="EZL219" s="1"/>
      <c r="EZM219" s="1"/>
      <c r="EZN219" s="1"/>
      <c r="EZO219" s="1"/>
      <c r="EZP219" s="1"/>
      <c r="EZQ219" s="1"/>
      <c r="EZR219" s="1"/>
      <c r="EZS219" s="1"/>
      <c r="EZT219" s="1"/>
      <c r="EZU219" s="1"/>
      <c r="EZV219" s="1"/>
      <c r="EZW219" s="1"/>
      <c r="EZX219" s="1"/>
      <c r="EZY219" s="1"/>
      <c r="EZZ219" s="1"/>
      <c r="FAA219" s="1"/>
      <c r="FAB219" s="1"/>
      <c r="FAC219" s="1"/>
      <c r="FAD219" s="1"/>
      <c r="FAE219" s="1"/>
      <c r="FAF219" s="1"/>
      <c r="FAG219" s="1"/>
      <c r="FAH219" s="1"/>
      <c r="FAI219" s="1"/>
      <c r="FAJ219" s="1"/>
      <c r="FAK219" s="1"/>
      <c r="FAL219" s="1"/>
      <c r="FAM219" s="1"/>
      <c r="FAN219" s="1"/>
      <c r="FAO219" s="1"/>
      <c r="FAP219" s="1"/>
      <c r="FAQ219" s="1"/>
      <c r="FAR219" s="1"/>
      <c r="FAS219" s="1"/>
      <c r="FAT219" s="1"/>
      <c r="FAU219" s="1"/>
      <c r="FAV219" s="1"/>
      <c r="FAW219" s="1"/>
      <c r="FAX219" s="1"/>
      <c r="FAY219" s="1"/>
      <c r="FAZ219" s="1"/>
      <c r="FBA219" s="1"/>
      <c r="FBB219" s="1"/>
      <c r="FBC219" s="1"/>
      <c r="FBD219" s="1"/>
      <c r="FBE219" s="1"/>
      <c r="FBF219" s="1"/>
      <c r="FBG219" s="1"/>
      <c r="FBH219" s="1"/>
      <c r="FBI219" s="1"/>
      <c r="FBJ219" s="1"/>
      <c r="FBK219" s="1"/>
      <c r="FBL219" s="1"/>
      <c r="FBM219" s="1"/>
      <c r="FBN219" s="1"/>
      <c r="FBO219" s="1"/>
      <c r="FBP219" s="1"/>
      <c r="FBQ219" s="1"/>
      <c r="FBR219" s="1"/>
      <c r="FBS219" s="1"/>
      <c r="FBT219" s="1"/>
      <c r="FBU219" s="1"/>
      <c r="FBV219" s="1"/>
      <c r="FBW219" s="1"/>
      <c r="FBX219" s="1"/>
      <c r="FBY219" s="1"/>
      <c r="FBZ219" s="1"/>
      <c r="FCA219" s="1"/>
      <c r="FCB219" s="1"/>
      <c r="FCC219" s="1"/>
      <c r="FCD219" s="1"/>
      <c r="FCE219" s="1"/>
      <c r="FCF219" s="1"/>
      <c r="FCG219" s="1"/>
      <c r="FCH219" s="1"/>
      <c r="FCI219" s="1"/>
      <c r="FCJ219" s="1"/>
      <c r="FCK219" s="1"/>
      <c r="FCL219" s="1"/>
      <c r="FCM219" s="1"/>
      <c r="FCN219" s="1"/>
      <c r="FCO219" s="1"/>
      <c r="FCP219" s="1"/>
      <c r="FCQ219" s="1"/>
      <c r="FCR219" s="1"/>
      <c r="FCS219" s="1"/>
      <c r="FCT219" s="1"/>
      <c r="FCU219" s="1"/>
      <c r="FCV219" s="1"/>
      <c r="FCW219" s="1"/>
      <c r="FCX219" s="1"/>
      <c r="FCY219" s="1"/>
      <c r="FCZ219" s="1"/>
      <c r="FDA219" s="1"/>
      <c r="FDB219" s="1"/>
      <c r="FDC219" s="1"/>
      <c r="FDD219" s="1"/>
      <c r="FDE219" s="1"/>
      <c r="FDF219" s="1"/>
      <c r="FDG219" s="1"/>
      <c r="FDH219" s="1"/>
      <c r="FDI219" s="1"/>
      <c r="FDJ219" s="1"/>
      <c r="FDK219" s="1"/>
      <c r="FDL219" s="1"/>
      <c r="FDM219" s="1"/>
      <c r="FDN219" s="1"/>
      <c r="FDO219" s="1"/>
      <c r="FDP219" s="1"/>
      <c r="FDQ219" s="1"/>
      <c r="FDR219" s="1"/>
      <c r="FDS219" s="1"/>
      <c r="FDT219" s="1"/>
      <c r="FDU219" s="1"/>
      <c r="FDV219" s="1"/>
      <c r="FDW219" s="1"/>
      <c r="FDX219" s="1"/>
      <c r="FDY219" s="1"/>
      <c r="FDZ219" s="1"/>
      <c r="FEA219" s="1"/>
      <c r="FEB219" s="1"/>
      <c r="FEC219" s="1"/>
      <c r="FED219" s="1"/>
      <c r="FEE219" s="1"/>
      <c r="FEF219" s="1"/>
      <c r="FEG219" s="1"/>
      <c r="FEH219" s="1"/>
      <c r="FEI219" s="1"/>
      <c r="FEJ219" s="1"/>
      <c r="FEK219" s="1"/>
      <c r="FEL219" s="1"/>
      <c r="FEM219" s="1"/>
      <c r="FEN219" s="1"/>
      <c r="FEO219" s="1"/>
      <c r="FEP219" s="1"/>
      <c r="FEQ219" s="1"/>
      <c r="FER219" s="1"/>
      <c r="FES219" s="1"/>
      <c r="FET219" s="1"/>
      <c r="FEU219" s="1"/>
      <c r="FEV219" s="1"/>
      <c r="FEW219" s="1"/>
      <c r="FEX219" s="1"/>
      <c r="FEY219" s="1"/>
      <c r="FEZ219" s="1"/>
      <c r="FFA219" s="1"/>
      <c r="FFB219" s="1"/>
      <c r="FFC219" s="1"/>
      <c r="FFD219" s="1"/>
      <c r="FFE219" s="1"/>
      <c r="FFF219" s="1"/>
      <c r="FFG219" s="1"/>
      <c r="FFH219" s="1"/>
      <c r="FFI219" s="1"/>
      <c r="FFJ219" s="1"/>
      <c r="FFK219" s="1"/>
      <c r="FFL219" s="1"/>
      <c r="FFM219" s="1"/>
      <c r="FFN219" s="1"/>
      <c r="FFO219" s="1"/>
      <c r="FFP219" s="1"/>
      <c r="FFQ219" s="1"/>
      <c r="FFR219" s="1"/>
      <c r="FFS219" s="1"/>
      <c r="FFT219" s="1"/>
      <c r="FFU219" s="1"/>
      <c r="FFV219" s="1"/>
      <c r="FFW219" s="1"/>
      <c r="FFX219" s="1"/>
      <c r="FFY219" s="1"/>
      <c r="FFZ219" s="1"/>
      <c r="FGA219" s="1"/>
      <c r="FGB219" s="1"/>
      <c r="FGC219" s="1"/>
      <c r="FGD219" s="1"/>
      <c r="FGE219" s="1"/>
      <c r="FGF219" s="1"/>
      <c r="FGG219" s="1"/>
      <c r="FGH219" s="1"/>
      <c r="FGI219" s="1"/>
      <c r="FGJ219" s="1"/>
      <c r="FGK219" s="1"/>
      <c r="FGL219" s="1"/>
      <c r="FGM219" s="1"/>
      <c r="FGN219" s="1"/>
      <c r="FGO219" s="1"/>
      <c r="FGP219" s="1"/>
      <c r="FGQ219" s="1"/>
      <c r="FGR219" s="1"/>
      <c r="FGS219" s="1"/>
      <c r="FGT219" s="1"/>
      <c r="FGU219" s="1"/>
      <c r="FGV219" s="1"/>
      <c r="FGW219" s="1"/>
      <c r="FGX219" s="1"/>
      <c r="FGY219" s="1"/>
      <c r="FGZ219" s="1"/>
      <c r="FHA219" s="1"/>
      <c r="FHB219" s="1"/>
      <c r="FHC219" s="1"/>
      <c r="FHD219" s="1"/>
      <c r="FHE219" s="1"/>
      <c r="FHF219" s="1"/>
      <c r="FHG219" s="1"/>
      <c r="FHH219" s="1"/>
      <c r="FHI219" s="1"/>
      <c r="FHJ219" s="1"/>
      <c r="FHK219" s="1"/>
      <c r="FHL219" s="1"/>
      <c r="FHM219" s="1"/>
      <c r="FHN219" s="1"/>
      <c r="FHO219" s="1"/>
      <c r="FHP219" s="1"/>
      <c r="FHQ219" s="1"/>
      <c r="FHR219" s="1"/>
      <c r="FHS219" s="1"/>
      <c r="FHT219" s="1"/>
      <c r="FHU219" s="1"/>
      <c r="FHV219" s="1"/>
      <c r="FHW219" s="1"/>
      <c r="FHX219" s="1"/>
      <c r="FHY219" s="1"/>
      <c r="FHZ219" s="1"/>
      <c r="FIA219" s="1"/>
      <c r="FIB219" s="1"/>
      <c r="FIC219" s="1"/>
      <c r="FID219" s="1"/>
      <c r="FIE219" s="1"/>
      <c r="FIF219" s="1"/>
      <c r="FIG219" s="1"/>
      <c r="FIH219" s="1"/>
      <c r="FII219" s="1"/>
      <c r="FIJ219" s="1"/>
      <c r="FIK219" s="1"/>
      <c r="FIL219" s="1"/>
      <c r="FIM219" s="1"/>
      <c r="FIN219" s="1"/>
      <c r="FIO219" s="1"/>
      <c r="FIP219" s="1"/>
      <c r="FIQ219" s="1"/>
      <c r="FIR219" s="1"/>
      <c r="FIS219" s="1"/>
      <c r="FIT219" s="1"/>
      <c r="FIU219" s="1"/>
      <c r="FIV219" s="1"/>
      <c r="FIW219" s="1"/>
      <c r="FIX219" s="1"/>
      <c r="FIY219" s="1"/>
      <c r="FIZ219" s="1"/>
      <c r="FJA219" s="1"/>
      <c r="FJB219" s="1"/>
      <c r="FJC219" s="1"/>
      <c r="FJD219" s="1"/>
      <c r="FJE219" s="1"/>
      <c r="FJF219" s="1"/>
      <c r="FJG219" s="1"/>
      <c r="FJH219" s="1"/>
      <c r="FJI219" s="1"/>
      <c r="FJJ219" s="1"/>
      <c r="FJK219" s="1"/>
      <c r="FJL219" s="1"/>
      <c r="FJM219" s="1"/>
      <c r="FJN219" s="1"/>
      <c r="FJO219" s="1"/>
      <c r="FJP219" s="1"/>
      <c r="FJQ219" s="1"/>
      <c r="FJR219" s="1"/>
      <c r="FJS219" s="1"/>
      <c r="FJT219" s="1"/>
      <c r="FJU219" s="1"/>
      <c r="FJV219" s="1"/>
      <c r="FJW219" s="1"/>
      <c r="FJX219" s="1"/>
      <c r="FJY219" s="1"/>
      <c r="FJZ219" s="1"/>
      <c r="FKA219" s="1"/>
      <c r="FKB219" s="1"/>
      <c r="FKC219" s="1"/>
      <c r="FKD219" s="1"/>
      <c r="FKE219" s="1"/>
      <c r="FKF219" s="1"/>
      <c r="FKG219" s="1"/>
      <c r="FKH219" s="1"/>
      <c r="FKI219" s="1"/>
      <c r="FKJ219" s="1"/>
      <c r="FKK219" s="1"/>
      <c r="FKL219" s="1"/>
      <c r="FKM219" s="1"/>
      <c r="FKN219" s="1"/>
      <c r="FKO219" s="1"/>
      <c r="FKP219" s="1"/>
      <c r="FKQ219" s="1"/>
      <c r="FKR219" s="1"/>
      <c r="FKS219" s="1"/>
      <c r="FKT219" s="1"/>
      <c r="FKU219" s="1"/>
      <c r="FKV219" s="1"/>
      <c r="FKW219" s="1"/>
      <c r="FKX219" s="1"/>
      <c r="FKY219" s="1"/>
      <c r="FKZ219" s="1"/>
      <c r="FLA219" s="1"/>
      <c r="FLB219" s="1"/>
      <c r="FLC219" s="1"/>
      <c r="FLD219" s="1"/>
      <c r="FLE219" s="1"/>
      <c r="FLF219" s="1"/>
      <c r="FLG219" s="1"/>
      <c r="FLH219" s="1"/>
      <c r="FLI219" s="1"/>
      <c r="FLJ219" s="1"/>
      <c r="FLK219" s="1"/>
      <c r="FLL219" s="1"/>
      <c r="FLM219" s="1"/>
      <c r="FLN219" s="1"/>
      <c r="FLO219" s="1"/>
      <c r="FLP219" s="1"/>
      <c r="FLQ219" s="1"/>
      <c r="FLR219" s="1"/>
      <c r="FLS219" s="1"/>
      <c r="FLT219" s="1"/>
      <c r="FLU219" s="1"/>
      <c r="FLV219" s="1"/>
      <c r="FLW219" s="1"/>
      <c r="FLX219" s="1"/>
      <c r="FLY219" s="1"/>
      <c r="FLZ219" s="1"/>
      <c r="FMA219" s="1"/>
      <c r="FMB219" s="1"/>
      <c r="FMC219" s="1"/>
      <c r="FMD219" s="1"/>
      <c r="FME219" s="1"/>
      <c r="FMF219" s="1"/>
      <c r="FMG219" s="1"/>
      <c r="FMH219" s="1"/>
      <c r="FMI219" s="1"/>
      <c r="FMJ219" s="1"/>
      <c r="FMK219" s="1"/>
      <c r="FML219" s="1"/>
      <c r="FMM219" s="1"/>
      <c r="FMN219" s="1"/>
      <c r="FMO219" s="1"/>
      <c r="FMP219" s="1"/>
      <c r="FMQ219" s="1"/>
      <c r="FMR219" s="1"/>
      <c r="FMS219" s="1"/>
      <c r="FMT219" s="1"/>
      <c r="FMU219" s="1"/>
      <c r="FMV219" s="1"/>
      <c r="FMW219" s="1"/>
      <c r="FMX219" s="1"/>
      <c r="FMY219" s="1"/>
      <c r="FMZ219" s="1"/>
      <c r="FNA219" s="1"/>
      <c r="FNB219" s="1"/>
      <c r="FNC219" s="1"/>
      <c r="FND219" s="1"/>
      <c r="FNE219" s="1"/>
      <c r="FNF219" s="1"/>
      <c r="FNG219" s="1"/>
      <c r="FNH219" s="1"/>
      <c r="FNI219" s="1"/>
      <c r="FNJ219" s="1"/>
      <c r="FNK219" s="1"/>
      <c r="FNL219" s="1"/>
      <c r="FNM219" s="1"/>
      <c r="FNN219" s="1"/>
      <c r="FNO219" s="1"/>
      <c r="FNP219" s="1"/>
      <c r="FNQ219" s="1"/>
      <c r="FNR219" s="1"/>
      <c r="FNS219" s="1"/>
      <c r="FNT219" s="1"/>
      <c r="FNU219" s="1"/>
      <c r="FNV219" s="1"/>
      <c r="FNW219" s="1"/>
      <c r="FNX219" s="1"/>
      <c r="FNY219" s="1"/>
      <c r="FNZ219" s="1"/>
      <c r="FOA219" s="1"/>
      <c r="FOB219" s="1"/>
      <c r="FOC219" s="1"/>
      <c r="FOD219" s="1"/>
      <c r="FOE219" s="1"/>
      <c r="FOF219" s="1"/>
      <c r="FOG219" s="1"/>
      <c r="FOH219" s="1"/>
      <c r="FOI219" s="1"/>
      <c r="FOJ219" s="1"/>
      <c r="FOK219" s="1"/>
      <c r="FOL219" s="1"/>
      <c r="FOM219" s="1"/>
      <c r="FON219" s="1"/>
      <c r="FOO219" s="1"/>
      <c r="FOP219" s="1"/>
      <c r="FOQ219" s="1"/>
      <c r="FOR219" s="1"/>
      <c r="FOS219" s="1"/>
      <c r="FOT219" s="1"/>
      <c r="FOU219" s="1"/>
      <c r="FOV219" s="1"/>
      <c r="FOW219" s="1"/>
      <c r="FOX219" s="1"/>
      <c r="FOY219" s="1"/>
      <c r="FOZ219" s="1"/>
      <c r="FPA219" s="1"/>
      <c r="FPB219" s="1"/>
      <c r="FPC219" s="1"/>
      <c r="FPD219" s="1"/>
      <c r="FPE219" s="1"/>
      <c r="FPF219" s="1"/>
      <c r="FPG219" s="1"/>
      <c r="FPH219" s="1"/>
      <c r="FPI219" s="1"/>
      <c r="FPJ219" s="1"/>
      <c r="FPK219" s="1"/>
      <c r="FPL219" s="1"/>
      <c r="FPM219" s="1"/>
      <c r="FPN219" s="1"/>
      <c r="FPO219" s="1"/>
      <c r="FPP219" s="1"/>
      <c r="FPQ219" s="1"/>
      <c r="FPR219" s="1"/>
      <c r="FPS219" s="1"/>
      <c r="FPT219" s="1"/>
      <c r="FPU219" s="1"/>
      <c r="FPV219" s="1"/>
      <c r="FPW219" s="1"/>
      <c r="FPX219" s="1"/>
      <c r="FPY219" s="1"/>
      <c r="FPZ219" s="1"/>
      <c r="FQA219" s="1"/>
      <c r="FQB219" s="1"/>
      <c r="FQC219" s="1"/>
      <c r="FQD219" s="1"/>
      <c r="FQE219" s="1"/>
      <c r="FQF219" s="1"/>
      <c r="FQG219" s="1"/>
      <c r="FQH219" s="1"/>
      <c r="FQI219" s="1"/>
      <c r="FQJ219" s="1"/>
      <c r="FQK219" s="1"/>
      <c r="FQL219" s="1"/>
      <c r="FQM219" s="1"/>
      <c r="FQN219" s="1"/>
      <c r="FQO219" s="1"/>
      <c r="FQP219" s="1"/>
      <c r="FQQ219" s="1"/>
      <c r="FQR219" s="1"/>
      <c r="FQS219" s="1"/>
      <c r="FQT219" s="1"/>
      <c r="FQU219" s="1"/>
      <c r="FQV219" s="1"/>
      <c r="FQW219" s="1"/>
      <c r="FQX219" s="1"/>
      <c r="FQY219" s="1"/>
      <c r="FQZ219" s="1"/>
      <c r="FRA219" s="1"/>
      <c r="FRB219" s="1"/>
      <c r="FRC219" s="1"/>
      <c r="FRD219" s="1"/>
      <c r="FRE219" s="1"/>
      <c r="FRF219" s="1"/>
      <c r="FRG219" s="1"/>
      <c r="FRH219" s="1"/>
      <c r="FRI219" s="1"/>
      <c r="FRJ219" s="1"/>
      <c r="FRK219" s="1"/>
      <c r="FRL219" s="1"/>
      <c r="FRM219" s="1"/>
      <c r="FRN219" s="1"/>
      <c r="FRO219" s="1"/>
      <c r="FRP219" s="1"/>
      <c r="FRQ219" s="1"/>
      <c r="FRR219" s="1"/>
      <c r="FRS219" s="1"/>
      <c r="FRT219" s="1"/>
      <c r="FRU219" s="1"/>
      <c r="FRV219" s="1"/>
      <c r="FRW219" s="1"/>
      <c r="FRX219" s="1"/>
      <c r="FRY219" s="1"/>
      <c r="FRZ219" s="1"/>
      <c r="FSA219" s="1"/>
      <c r="FSB219" s="1"/>
      <c r="FSC219" s="1"/>
      <c r="FSD219" s="1"/>
      <c r="FSE219" s="1"/>
      <c r="FSF219" s="1"/>
      <c r="FSG219" s="1"/>
      <c r="FSH219" s="1"/>
      <c r="FSI219" s="1"/>
      <c r="FSJ219" s="1"/>
      <c r="FSK219" s="1"/>
      <c r="FSL219" s="1"/>
      <c r="FSM219" s="1"/>
      <c r="FSN219" s="1"/>
      <c r="FSO219" s="1"/>
      <c r="FSP219" s="1"/>
      <c r="FSQ219" s="1"/>
      <c r="FSR219" s="1"/>
      <c r="FSS219" s="1"/>
      <c r="FST219" s="1"/>
      <c r="FSU219" s="1"/>
      <c r="FSV219" s="1"/>
      <c r="FSW219" s="1"/>
      <c r="FSX219" s="1"/>
      <c r="FSY219" s="1"/>
      <c r="FSZ219" s="1"/>
      <c r="FTA219" s="1"/>
      <c r="FTB219" s="1"/>
      <c r="FTC219" s="1"/>
      <c r="FTD219" s="1"/>
      <c r="FTE219" s="1"/>
      <c r="FTF219" s="1"/>
      <c r="FTG219" s="1"/>
      <c r="FTH219" s="1"/>
      <c r="FTI219" s="1"/>
      <c r="FTJ219" s="1"/>
      <c r="FTK219" s="1"/>
      <c r="FTL219" s="1"/>
      <c r="FTM219" s="1"/>
      <c r="FTN219" s="1"/>
      <c r="FTO219" s="1"/>
      <c r="FTP219" s="1"/>
      <c r="FTQ219" s="1"/>
      <c r="FTR219" s="1"/>
      <c r="FTS219" s="1"/>
      <c r="FTT219" s="1"/>
      <c r="FTU219" s="1"/>
      <c r="FTV219" s="1"/>
      <c r="FTW219" s="1"/>
      <c r="FTX219" s="1"/>
      <c r="FTY219" s="1"/>
      <c r="FTZ219" s="1"/>
      <c r="FUA219" s="1"/>
      <c r="FUB219" s="1"/>
      <c r="FUC219" s="1"/>
      <c r="FUD219" s="1"/>
      <c r="FUE219" s="1"/>
      <c r="FUF219" s="1"/>
      <c r="FUG219" s="1"/>
      <c r="FUH219" s="1"/>
      <c r="FUI219" s="1"/>
      <c r="FUJ219" s="1"/>
      <c r="FUK219" s="1"/>
      <c r="FUL219" s="1"/>
      <c r="FUM219" s="1"/>
      <c r="FUN219" s="1"/>
      <c r="FUO219" s="1"/>
      <c r="FUP219" s="1"/>
      <c r="FUQ219" s="1"/>
      <c r="FUR219" s="1"/>
      <c r="FUS219" s="1"/>
      <c r="FUT219" s="1"/>
      <c r="FUU219" s="1"/>
      <c r="FUV219" s="1"/>
      <c r="FUW219" s="1"/>
      <c r="FUX219" s="1"/>
      <c r="FUY219" s="1"/>
      <c r="FUZ219" s="1"/>
      <c r="FVA219" s="1"/>
      <c r="FVB219" s="1"/>
      <c r="FVC219" s="1"/>
      <c r="FVD219" s="1"/>
      <c r="FVE219" s="1"/>
      <c r="FVF219" s="1"/>
      <c r="FVG219" s="1"/>
      <c r="FVH219" s="1"/>
      <c r="FVI219" s="1"/>
      <c r="FVJ219" s="1"/>
      <c r="FVK219" s="1"/>
      <c r="FVL219" s="1"/>
      <c r="FVM219" s="1"/>
      <c r="FVN219" s="1"/>
      <c r="FVO219" s="1"/>
      <c r="FVP219" s="1"/>
      <c r="FVQ219" s="1"/>
      <c r="FVR219" s="1"/>
      <c r="FVS219" s="1"/>
      <c r="FVT219" s="1"/>
      <c r="FVU219" s="1"/>
      <c r="FVV219" s="1"/>
      <c r="FVW219" s="1"/>
      <c r="FVX219" s="1"/>
      <c r="FVY219" s="1"/>
      <c r="FVZ219" s="1"/>
      <c r="FWA219" s="1"/>
      <c r="FWB219" s="1"/>
      <c r="FWC219" s="1"/>
      <c r="FWD219" s="1"/>
      <c r="FWE219" s="1"/>
      <c r="FWF219" s="1"/>
      <c r="FWG219" s="1"/>
      <c r="FWH219" s="1"/>
      <c r="FWI219" s="1"/>
      <c r="FWJ219" s="1"/>
      <c r="FWK219" s="1"/>
      <c r="FWL219" s="1"/>
      <c r="FWM219" s="1"/>
      <c r="FWN219" s="1"/>
      <c r="FWO219" s="1"/>
      <c r="FWP219" s="1"/>
      <c r="FWQ219" s="1"/>
      <c r="FWR219" s="1"/>
      <c r="FWS219" s="1"/>
      <c r="FWT219" s="1"/>
      <c r="FWU219" s="1"/>
      <c r="FWV219" s="1"/>
      <c r="FWW219" s="1"/>
      <c r="FWX219" s="1"/>
      <c r="FWY219" s="1"/>
      <c r="FWZ219" s="1"/>
      <c r="FXA219" s="1"/>
      <c r="FXB219" s="1"/>
      <c r="FXC219" s="1"/>
      <c r="FXD219" s="1"/>
      <c r="FXE219" s="1"/>
      <c r="FXF219" s="1"/>
      <c r="FXG219" s="1"/>
      <c r="FXH219" s="1"/>
      <c r="FXI219" s="1"/>
      <c r="FXJ219" s="1"/>
      <c r="FXK219" s="1"/>
      <c r="FXL219" s="1"/>
      <c r="FXM219" s="1"/>
      <c r="FXN219" s="1"/>
      <c r="FXO219" s="1"/>
      <c r="FXP219" s="1"/>
      <c r="FXQ219" s="1"/>
      <c r="FXR219" s="1"/>
      <c r="FXS219" s="1"/>
      <c r="FXT219" s="1"/>
      <c r="FXU219" s="1"/>
      <c r="FXV219" s="1"/>
      <c r="FXW219" s="1"/>
      <c r="FXX219" s="1"/>
      <c r="FXY219" s="1"/>
      <c r="FXZ219" s="1"/>
      <c r="FYA219" s="1"/>
      <c r="FYB219" s="1"/>
      <c r="FYC219" s="1"/>
      <c r="FYD219" s="1"/>
      <c r="FYE219" s="1"/>
      <c r="FYF219" s="1"/>
      <c r="FYG219" s="1"/>
      <c r="FYH219" s="1"/>
      <c r="FYI219" s="1"/>
      <c r="FYJ219" s="1"/>
      <c r="FYK219" s="1"/>
      <c r="FYL219" s="1"/>
      <c r="FYM219" s="1"/>
      <c r="FYN219" s="1"/>
      <c r="FYO219" s="1"/>
      <c r="FYP219" s="1"/>
      <c r="FYQ219" s="1"/>
      <c r="FYR219" s="1"/>
      <c r="FYS219" s="1"/>
      <c r="FYT219" s="1"/>
      <c r="FYU219" s="1"/>
      <c r="FYV219" s="1"/>
      <c r="FYW219" s="1"/>
      <c r="FYX219" s="1"/>
      <c r="FYY219" s="1"/>
      <c r="FYZ219" s="1"/>
      <c r="FZA219" s="1"/>
      <c r="FZB219" s="1"/>
      <c r="FZC219" s="1"/>
      <c r="FZD219" s="1"/>
      <c r="FZE219" s="1"/>
      <c r="FZF219" s="1"/>
      <c r="FZG219" s="1"/>
      <c r="FZH219" s="1"/>
      <c r="FZI219" s="1"/>
      <c r="FZJ219" s="1"/>
      <c r="FZK219" s="1"/>
      <c r="FZL219" s="1"/>
      <c r="FZM219" s="1"/>
      <c r="FZN219" s="1"/>
      <c r="FZO219" s="1"/>
      <c r="FZP219" s="1"/>
      <c r="FZQ219" s="1"/>
      <c r="FZR219" s="1"/>
      <c r="FZS219" s="1"/>
      <c r="FZT219" s="1"/>
      <c r="FZU219" s="1"/>
      <c r="FZV219" s="1"/>
      <c r="FZW219" s="1"/>
      <c r="FZX219" s="1"/>
      <c r="FZY219" s="1"/>
      <c r="FZZ219" s="1"/>
      <c r="GAA219" s="1"/>
      <c r="GAB219" s="1"/>
      <c r="GAC219" s="1"/>
      <c r="GAD219" s="1"/>
      <c r="GAE219" s="1"/>
      <c r="GAF219" s="1"/>
      <c r="GAG219" s="1"/>
      <c r="GAH219" s="1"/>
      <c r="GAI219" s="1"/>
      <c r="GAJ219" s="1"/>
      <c r="GAK219" s="1"/>
      <c r="GAL219" s="1"/>
      <c r="GAM219" s="1"/>
      <c r="GAN219" s="1"/>
      <c r="GAO219" s="1"/>
      <c r="GAP219" s="1"/>
      <c r="GAQ219" s="1"/>
      <c r="GAR219" s="1"/>
      <c r="GAS219" s="1"/>
      <c r="GAT219" s="1"/>
      <c r="GAU219" s="1"/>
      <c r="GAV219" s="1"/>
      <c r="GAW219" s="1"/>
      <c r="GAX219" s="1"/>
      <c r="GAY219" s="1"/>
      <c r="GAZ219" s="1"/>
      <c r="GBA219" s="1"/>
      <c r="GBB219" s="1"/>
      <c r="GBC219" s="1"/>
      <c r="GBD219" s="1"/>
      <c r="GBE219" s="1"/>
      <c r="GBF219" s="1"/>
      <c r="GBG219" s="1"/>
      <c r="GBH219" s="1"/>
      <c r="GBI219" s="1"/>
      <c r="GBJ219" s="1"/>
      <c r="GBK219" s="1"/>
      <c r="GBL219" s="1"/>
      <c r="GBM219" s="1"/>
      <c r="GBN219" s="1"/>
      <c r="GBO219" s="1"/>
      <c r="GBP219" s="1"/>
      <c r="GBQ219" s="1"/>
      <c r="GBR219" s="1"/>
      <c r="GBS219" s="1"/>
      <c r="GBT219" s="1"/>
      <c r="GBU219" s="1"/>
      <c r="GBV219" s="1"/>
      <c r="GBW219" s="1"/>
      <c r="GBX219" s="1"/>
      <c r="GBY219" s="1"/>
      <c r="GBZ219" s="1"/>
      <c r="GCA219" s="1"/>
      <c r="GCB219" s="1"/>
      <c r="GCC219" s="1"/>
      <c r="GCD219" s="1"/>
      <c r="GCE219" s="1"/>
      <c r="GCF219" s="1"/>
      <c r="GCG219" s="1"/>
      <c r="GCH219" s="1"/>
      <c r="GCI219" s="1"/>
      <c r="GCJ219" s="1"/>
      <c r="GCK219" s="1"/>
      <c r="GCL219" s="1"/>
      <c r="GCM219" s="1"/>
      <c r="GCN219" s="1"/>
      <c r="GCO219" s="1"/>
      <c r="GCP219" s="1"/>
      <c r="GCQ219" s="1"/>
      <c r="GCR219" s="1"/>
      <c r="GCS219" s="1"/>
      <c r="GCT219" s="1"/>
      <c r="GCU219" s="1"/>
      <c r="GCV219" s="1"/>
      <c r="GCW219" s="1"/>
      <c r="GCX219" s="1"/>
      <c r="GCY219" s="1"/>
      <c r="GCZ219" s="1"/>
      <c r="GDA219" s="1"/>
      <c r="GDB219" s="1"/>
      <c r="GDC219" s="1"/>
      <c r="GDD219" s="1"/>
      <c r="GDE219" s="1"/>
      <c r="GDF219" s="1"/>
      <c r="GDG219" s="1"/>
      <c r="GDH219" s="1"/>
      <c r="GDI219" s="1"/>
      <c r="GDJ219" s="1"/>
      <c r="GDK219" s="1"/>
      <c r="GDL219" s="1"/>
      <c r="GDM219" s="1"/>
      <c r="GDN219" s="1"/>
      <c r="GDO219" s="1"/>
      <c r="GDP219" s="1"/>
      <c r="GDQ219" s="1"/>
      <c r="GDR219" s="1"/>
      <c r="GDS219" s="1"/>
      <c r="GDT219" s="1"/>
      <c r="GDU219" s="1"/>
      <c r="GDV219" s="1"/>
      <c r="GDW219" s="1"/>
      <c r="GDX219" s="1"/>
      <c r="GDY219" s="1"/>
      <c r="GDZ219" s="1"/>
      <c r="GEA219" s="1"/>
      <c r="GEB219" s="1"/>
      <c r="GEC219" s="1"/>
      <c r="GED219" s="1"/>
      <c r="GEE219" s="1"/>
      <c r="GEF219" s="1"/>
      <c r="GEG219" s="1"/>
      <c r="GEH219" s="1"/>
      <c r="GEI219" s="1"/>
      <c r="GEJ219" s="1"/>
      <c r="GEK219" s="1"/>
      <c r="GEL219" s="1"/>
      <c r="GEM219" s="1"/>
      <c r="GEN219" s="1"/>
      <c r="GEO219" s="1"/>
      <c r="GEP219" s="1"/>
      <c r="GEQ219" s="1"/>
      <c r="GER219" s="1"/>
      <c r="GES219" s="1"/>
      <c r="GET219" s="1"/>
      <c r="GEU219" s="1"/>
      <c r="GEV219" s="1"/>
      <c r="GEW219" s="1"/>
      <c r="GEX219" s="1"/>
      <c r="GEY219" s="1"/>
      <c r="GEZ219" s="1"/>
      <c r="GFA219" s="1"/>
      <c r="GFB219" s="1"/>
      <c r="GFC219" s="1"/>
      <c r="GFD219" s="1"/>
      <c r="GFE219" s="1"/>
      <c r="GFF219" s="1"/>
      <c r="GFG219" s="1"/>
      <c r="GFH219" s="1"/>
      <c r="GFI219" s="1"/>
      <c r="GFJ219" s="1"/>
      <c r="GFK219" s="1"/>
      <c r="GFL219" s="1"/>
      <c r="GFM219" s="1"/>
      <c r="GFN219" s="1"/>
      <c r="GFO219" s="1"/>
      <c r="GFP219" s="1"/>
      <c r="GFQ219" s="1"/>
      <c r="GFR219" s="1"/>
      <c r="GFS219" s="1"/>
      <c r="GFT219" s="1"/>
      <c r="GFU219" s="1"/>
      <c r="GFV219" s="1"/>
      <c r="GFW219" s="1"/>
      <c r="GFX219" s="1"/>
      <c r="GFY219" s="1"/>
      <c r="GFZ219" s="1"/>
      <c r="GGA219" s="1"/>
      <c r="GGB219" s="1"/>
      <c r="GGC219" s="1"/>
      <c r="GGD219" s="1"/>
      <c r="GGE219" s="1"/>
      <c r="GGF219" s="1"/>
      <c r="GGG219" s="1"/>
      <c r="GGH219" s="1"/>
      <c r="GGI219" s="1"/>
      <c r="GGJ219" s="1"/>
      <c r="GGK219" s="1"/>
      <c r="GGL219" s="1"/>
      <c r="GGM219" s="1"/>
      <c r="GGN219" s="1"/>
      <c r="GGO219" s="1"/>
      <c r="GGP219" s="1"/>
      <c r="GGQ219" s="1"/>
      <c r="GGR219" s="1"/>
      <c r="GGS219" s="1"/>
      <c r="GGT219" s="1"/>
      <c r="GGU219" s="1"/>
      <c r="GGV219" s="1"/>
      <c r="GGW219" s="1"/>
      <c r="GGX219" s="1"/>
      <c r="GGY219" s="1"/>
      <c r="GGZ219" s="1"/>
      <c r="GHA219" s="1"/>
      <c r="GHB219" s="1"/>
      <c r="GHC219" s="1"/>
      <c r="GHD219" s="1"/>
      <c r="GHE219" s="1"/>
      <c r="GHF219" s="1"/>
      <c r="GHG219" s="1"/>
      <c r="GHH219" s="1"/>
      <c r="GHI219" s="1"/>
      <c r="GHJ219" s="1"/>
      <c r="GHK219" s="1"/>
      <c r="GHL219" s="1"/>
      <c r="GHM219" s="1"/>
      <c r="GHN219" s="1"/>
      <c r="GHO219" s="1"/>
      <c r="GHP219" s="1"/>
      <c r="GHQ219" s="1"/>
      <c r="GHR219" s="1"/>
      <c r="GHS219" s="1"/>
      <c r="GHT219" s="1"/>
      <c r="GHU219" s="1"/>
      <c r="GHV219" s="1"/>
      <c r="GHW219" s="1"/>
      <c r="GHX219" s="1"/>
      <c r="GHY219" s="1"/>
      <c r="GHZ219" s="1"/>
      <c r="GIA219" s="1"/>
      <c r="GIB219" s="1"/>
      <c r="GIC219" s="1"/>
      <c r="GID219" s="1"/>
      <c r="GIE219" s="1"/>
      <c r="GIF219" s="1"/>
      <c r="GIG219" s="1"/>
      <c r="GIH219" s="1"/>
      <c r="GII219" s="1"/>
      <c r="GIJ219" s="1"/>
      <c r="GIK219" s="1"/>
      <c r="GIL219" s="1"/>
      <c r="GIM219" s="1"/>
      <c r="GIN219" s="1"/>
      <c r="GIO219" s="1"/>
      <c r="GIP219" s="1"/>
      <c r="GIQ219" s="1"/>
      <c r="GIR219" s="1"/>
      <c r="GIS219" s="1"/>
      <c r="GIT219" s="1"/>
      <c r="GIU219" s="1"/>
      <c r="GIV219" s="1"/>
      <c r="GIW219" s="1"/>
      <c r="GIX219" s="1"/>
      <c r="GIY219" s="1"/>
      <c r="GIZ219" s="1"/>
      <c r="GJA219" s="1"/>
      <c r="GJB219" s="1"/>
      <c r="GJC219" s="1"/>
      <c r="GJD219" s="1"/>
      <c r="GJE219" s="1"/>
      <c r="GJF219" s="1"/>
      <c r="GJG219" s="1"/>
      <c r="GJH219" s="1"/>
      <c r="GJI219" s="1"/>
      <c r="GJJ219" s="1"/>
      <c r="GJK219" s="1"/>
      <c r="GJL219" s="1"/>
      <c r="GJM219" s="1"/>
      <c r="GJN219" s="1"/>
      <c r="GJO219" s="1"/>
      <c r="GJP219" s="1"/>
      <c r="GJQ219" s="1"/>
      <c r="GJR219" s="1"/>
      <c r="GJS219" s="1"/>
      <c r="GJT219" s="1"/>
      <c r="GJU219" s="1"/>
      <c r="GJV219" s="1"/>
      <c r="GJW219" s="1"/>
      <c r="GJX219" s="1"/>
      <c r="GJY219" s="1"/>
      <c r="GJZ219" s="1"/>
      <c r="GKA219" s="1"/>
      <c r="GKB219" s="1"/>
      <c r="GKC219" s="1"/>
      <c r="GKD219" s="1"/>
      <c r="GKE219" s="1"/>
      <c r="GKF219" s="1"/>
      <c r="GKG219" s="1"/>
      <c r="GKH219" s="1"/>
      <c r="GKI219" s="1"/>
      <c r="GKJ219" s="1"/>
      <c r="GKK219" s="1"/>
      <c r="GKL219" s="1"/>
      <c r="GKM219" s="1"/>
      <c r="GKN219" s="1"/>
      <c r="GKO219" s="1"/>
      <c r="GKP219" s="1"/>
      <c r="GKQ219" s="1"/>
      <c r="GKR219" s="1"/>
      <c r="GKS219" s="1"/>
      <c r="GKT219" s="1"/>
      <c r="GKU219" s="1"/>
      <c r="GKV219" s="1"/>
      <c r="GKW219" s="1"/>
      <c r="GKX219" s="1"/>
      <c r="GKY219" s="1"/>
      <c r="GKZ219" s="1"/>
      <c r="GLA219" s="1"/>
      <c r="GLB219" s="1"/>
      <c r="GLC219" s="1"/>
      <c r="GLD219" s="1"/>
      <c r="GLE219" s="1"/>
      <c r="GLF219" s="1"/>
      <c r="GLG219" s="1"/>
      <c r="GLH219" s="1"/>
      <c r="GLI219" s="1"/>
      <c r="GLJ219" s="1"/>
      <c r="GLK219" s="1"/>
      <c r="GLL219" s="1"/>
      <c r="GLM219" s="1"/>
      <c r="GLN219" s="1"/>
      <c r="GLO219" s="1"/>
      <c r="GLP219" s="1"/>
      <c r="GLQ219" s="1"/>
      <c r="GLR219" s="1"/>
      <c r="GLS219" s="1"/>
      <c r="GLT219" s="1"/>
      <c r="GLU219" s="1"/>
      <c r="GLV219" s="1"/>
      <c r="GLW219" s="1"/>
      <c r="GLX219" s="1"/>
      <c r="GLY219" s="1"/>
      <c r="GLZ219" s="1"/>
      <c r="GMA219" s="1"/>
      <c r="GMB219" s="1"/>
      <c r="GMC219" s="1"/>
      <c r="GMD219" s="1"/>
      <c r="GME219" s="1"/>
      <c r="GMF219" s="1"/>
      <c r="GMG219" s="1"/>
      <c r="GMH219" s="1"/>
      <c r="GMI219" s="1"/>
      <c r="GMJ219" s="1"/>
      <c r="GMK219" s="1"/>
      <c r="GML219" s="1"/>
      <c r="GMM219" s="1"/>
      <c r="GMN219" s="1"/>
      <c r="GMO219" s="1"/>
      <c r="GMP219" s="1"/>
      <c r="GMQ219" s="1"/>
      <c r="GMR219" s="1"/>
      <c r="GMS219" s="1"/>
      <c r="GMT219" s="1"/>
      <c r="GMU219" s="1"/>
      <c r="GMV219" s="1"/>
      <c r="GMW219" s="1"/>
      <c r="GMX219" s="1"/>
      <c r="GMY219" s="1"/>
      <c r="GMZ219" s="1"/>
      <c r="GNA219" s="1"/>
      <c r="GNB219" s="1"/>
      <c r="GNC219" s="1"/>
      <c r="GND219" s="1"/>
      <c r="GNE219" s="1"/>
      <c r="GNF219" s="1"/>
      <c r="GNG219" s="1"/>
      <c r="GNH219" s="1"/>
      <c r="GNI219" s="1"/>
      <c r="GNJ219" s="1"/>
      <c r="GNK219" s="1"/>
      <c r="GNL219" s="1"/>
      <c r="GNM219" s="1"/>
      <c r="GNN219" s="1"/>
      <c r="GNO219" s="1"/>
      <c r="GNP219" s="1"/>
      <c r="GNQ219" s="1"/>
      <c r="GNR219" s="1"/>
      <c r="GNS219" s="1"/>
      <c r="GNT219" s="1"/>
      <c r="GNU219" s="1"/>
      <c r="GNV219" s="1"/>
      <c r="GNW219" s="1"/>
      <c r="GNX219" s="1"/>
      <c r="GNY219" s="1"/>
      <c r="GNZ219" s="1"/>
      <c r="GOA219" s="1"/>
      <c r="GOB219" s="1"/>
      <c r="GOC219" s="1"/>
      <c r="GOD219" s="1"/>
      <c r="GOE219" s="1"/>
      <c r="GOF219" s="1"/>
      <c r="GOG219" s="1"/>
      <c r="GOH219" s="1"/>
      <c r="GOI219" s="1"/>
      <c r="GOJ219" s="1"/>
      <c r="GOK219" s="1"/>
      <c r="GOL219" s="1"/>
      <c r="GOM219" s="1"/>
      <c r="GON219" s="1"/>
      <c r="GOO219" s="1"/>
      <c r="GOP219" s="1"/>
      <c r="GOQ219" s="1"/>
      <c r="GOR219" s="1"/>
      <c r="GOS219" s="1"/>
      <c r="GOT219" s="1"/>
      <c r="GOU219" s="1"/>
      <c r="GOV219" s="1"/>
      <c r="GOW219" s="1"/>
      <c r="GOX219" s="1"/>
      <c r="GOY219" s="1"/>
      <c r="GOZ219" s="1"/>
      <c r="GPA219" s="1"/>
      <c r="GPB219" s="1"/>
      <c r="GPC219" s="1"/>
      <c r="GPD219" s="1"/>
      <c r="GPE219" s="1"/>
      <c r="GPF219" s="1"/>
      <c r="GPG219" s="1"/>
      <c r="GPH219" s="1"/>
      <c r="GPI219" s="1"/>
      <c r="GPJ219" s="1"/>
      <c r="GPK219" s="1"/>
      <c r="GPL219" s="1"/>
      <c r="GPM219" s="1"/>
      <c r="GPN219" s="1"/>
      <c r="GPO219" s="1"/>
      <c r="GPP219" s="1"/>
      <c r="GPQ219" s="1"/>
      <c r="GPR219" s="1"/>
      <c r="GPS219" s="1"/>
      <c r="GPT219" s="1"/>
      <c r="GPU219" s="1"/>
      <c r="GPV219" s="1"/>
      <c r="GPW219" s="1"/>
      <c r="GPX219" s="1"/>
      <c r="GPY219" s="1"/>
      <c r="GPZ219" s="1"/>
      <c r="GQA219" s="1"/>
      <c r="GQB219" s="1"/>
      <c r="GQC219" s="1"/>
      <c r="GQD219" s="1"/>
      <c r="GQE219" s="1"/>
      <c r="GQF219" s="1"/>
      <c r="GQG219" s="1"/>
      <c r="GQH219" s="1"/>
      <c r="GQI219" s="1"/>
      <c r="GQJ219" s="1"/>
      <c r="GQK219" s="1"/>
      <c r="GQL219" s="1"/>
      <c r="GQM219" s="1"/>
      <c r="GQN219" s="1"/>
      <c r="GQO219" s="1"/>
      <c r="GQP219" s="1"/>
      <c r="GQQ219" s="1"/>
      <c r="GQR219" s="1"/>
      <c r="GQS219" s="1"/>
      <c r="GQT219" s="1"/>
      <c r="GQU219" s="1"/>
      <c r="GQV219" s="1"/>
      <c r="GQW219" s="1"/>
      <c r="GQX219" s="1"/>
      <c r="GQY219" s="1"/>
      <c r="GQZ219" s="1"/>
      <c r="GRA219" s="1"/>
      <c r="GRB219" s="1"/>
      <c r="GRC219" s="1"/>
      <c r="GRD219" s="1"/>
      <c r="GRE219" s="1"/>
      <c r="GRF219" s="1"/>
      <c r="GRG219" s="1"/>
      <c r="GRH219" s="1"/>
      <c r="GRI219" s="1"/>
      <c r="GRJ219" s="1"/>
      <c r="GRK219" s="1"/>
      <c r="GRL219" s="1"/>
      <c r="GRM219" s="1"/>
      <c r="GRN219" s="1"/>
      <c r="GRO219" s="1"/>
      <c r="GRP219" s="1"/>
      <c r="GRQ219" s="1"/>
      <c r="GRR219" s="1"/>
      <c r="GRS219" s="1"/>
      <c r="GRT219" s="1"/>
      <c r="GRU219" s="1"/>
      <c r="GRV219" s="1"/>
      <c r="GRW219" s="1"/>
      <c r="GRX219" s="1"/>
      <c r="GRY219" s="1"/>
      <c r="GRZ219" s="1"/>
      <c r="GSA219" s="1"/>
      <c r="GSB219" s="1"/>
      <c r="GSC219" s="1"/>
      <c r="GSD219" s="1"/>
      <c r="GSE219" s="1"/>
      <c r="GSF219" s="1"/>
      <c r="GSG219" s="1"/>
      <c r="GSH219" s="1"/>
      <c r="GSI219" s="1"/>
      <c r="GSJ219" s="1"/>
      <c r="GSK219" s="1"/>
      <c r="GSL219" s="1"/>
      <c r="GSM219" s="1"/>
      <c r="GSN219" s="1"/>
      <c r="GSO219" s="1"/>
      <c r="GSP219" s="1"/>
      <c r="GSQ219" s="1"/>
      <c r="GSR219" s="1"/>
      <c r="GSS219" s="1"/>
      <c r="GST219" s="1"/>
      <c r="GSU219" s="1"/>
      <c r="GSV219" s="1"/>
      <c r="GSW219" s="1"/>
      <c r="GSX219" s="1"/>
      <c r="GSY219" s="1"/>
      <c r="GSZ219" s="1"/>
      <c r="GTA219" s="1"/>
      <c r="GTB219" s="1"/>
      <c r="GTC219" s="1"/>
      <c r="GTD219" s="1"/>
      <c r="GTE219" s="1"/>
      <c r="GTF219" s="1"/>
      <c r="GTG219" s="1"/>
      <c r="GTH219" s="1"/>
      <c r="GTI219" s="1"/>
      <c r="GTJ219" s="1"/>
      <c r="GTK219" s="1"/>
      <c r="GTL219" s="1"/>
      <c r="GTM219" s="1"/>
      <c r="GTN219" s="1"/>
      <c r="GTO219" s="1"/>
      <c r="GTP219" s="1"/>
      <c r="GTQ219" s="1"/>
      <c r="GTR219" s="1"/>
      <c r="GTS219" s="1"/>
      <c r="GTT219" s="1"/>
      <c r="GTU219" s="1"/>
      <c r="GTV219" s="1"/>
      <c r="GTW219" s="1"/>
      <c r="GTX219" s="1"/>
      <c r="GTY219" s="1"/>
      <c r="GTZ219" s="1"/>
      <c r="GUA219" s="1"/>
      <c r="GUB219" s="1"/>
      <c r="GUC219" s="1"/>
      <c r="GUD219" s="1"/>
      <c r="GUE219" s="1"/>
      <c r="GUF219" s="1"/>
      <c r="GUG219" s="1"/>
      <c r="GUH219" s="1"/>
      <c r="GUI219" s="1"/>
      <c r="GUJ219" s="1"/>
      <c r="GUK219" s="1"/>
      <c r="GUL219" s="1"/>
      <c r="GUM219" s="1"/>
      <c r="GUN219" s="1"/>
      <c r="GUO219" s="1"/>
      <c r="GUP219" s="1"/>
      <c r="GUQ219" s="1"/>
      <c r="GUR219" s="1"/>
      <c r="GUS219" s="1"/>
      <c r="GUT219" s="1"/>
      <c r="GUU219" s="1"/>
      <c r="GUV219" s="1"/>
      <c r="GUW219" s="1"/>
      <c r="GUX219" s="1"/>
      <c r="GUY219" s="1"/>
      <c r="GUZ219" s="1"/>
      <c r="GVA219" s="1"/>
      <c r="GVB219" s="1"/>
      <c r="GVC219" s="1"/>
      <c r="GVD219" s="1"/>
      <c r="GVE219" s="1"/>
      <c r="GVF219" s="1"/>
      <c r="GVG219" s="1"/>
      <c r="GVH219" s="1"/>
      <c r="GVI219" s="1"/>
      <c r="GVJ219" s="1"/>
      <c r="GVK219" s="1"/>
      <c r="GVL219" s="1"/>
      <c r="GVM219" s="1"/>
      <c r="GVN219" s="1"/>
      <c r="GVO219" s="1"/>
      <c r="GVP219" s="1"/>
      <c r="GVQ219" s="1"/>
      <c r="GVR219" s="1"/>
      <c r="GVS219" s="1"/>
      <c r="GVT219" s="1"/>
      <c r="GVU219" s="1"/>
      <c r="GVV219" s="1"/>
      <c r="GVW219" s="1"/>
      <c r="GVX219" s="1"/>
      <c r="GVY219" s="1"/>
      <c r="GVZ219" s="1"/>
      <c r="GWA219" s="1"/>
      <c r="GWB219" s="1"/>
      <c r="GWC219" s="1"/>
      <c r="GWD219" s="1"/>
      <c r="GWE219" s="1"/>
      <c r="GWF219" s="1"/>
      <c r="GWG219" s="1"/>
      <c r="GWH219" s="1"/>
      <c r="GWI219" s="1"/>
      <c r="GWJ219" s="1"/>
      <c r="GWK219" s="1"/>
      <c r="GWL219" s="1"/>
      <c r="GWM219" s="1"/>
      <c r="GWN219" s="1"/>
      <c r="GWO219" s="1"/>
      <c r="GWP219" s="1"/>
      <c r="GWQ219" s="1"/>
      <c r="GWR219" s="1"/>
      <c r="GWS219" s="1"/>
      <c r="GWT219" s="1"/>
      <c r="GWU219" s="1"/>
      <c r="GWV219" s="1"/>
      <c r="GWW219" s="1"/>
      <c r="GWX219" s="1"/>
      <c r="GWY219" s="1"/>
      <c r="GWZ219" s="1"/>
      <c r="GXA219" s="1"/>
      <c r="GXB219" s="1"/>
      <c r="GXC219" s="1"/>
      <c r="GXD219" s="1"/>
      <c r="GXE219" s="1"/>
      <c r="GXF219" s="1"/>
      <c r="GXG219" s="1"/>
      <c r="GXH219" s="1"/>
      <c r="GXI219" s="1"/>
      <c r="GXJ219" s="1"/>
      <c r="GXK219" s="1"/>
      <c r="GXL219" s="1"/>
      <c r="GXM219" s="1"/>
      <c r="GXN219" s="1"/>
      <c r="GXO219" s="1"/>
      <c r="GXP219" s="1"/>
      <c r="GXQ219" s="1"/>
      <c r="GXR219" s="1"/>
      <c r="GXS219" s="1"/>
      <c r="GXT219" s="1"/>
      <c r="GXU219" s="1"/>
      <c r="GXV219" s="1"/>
      <c r="GXW219" s="1"/>
      <c r="GXX219" s="1"/>
      <c r="GXY219" s="1"/>
      <c r="GXZ219" s="1"/>
      <c r="GYA219" s="1"/>
      <c r="GYB219" s="1"/>
      <c r="GYC219" s="1"/>
      <c r="GYD219" s="1"/>
      <c r="GYE219" s="1"/>
      <c r="GYF219" s="1"/>
      <c r="GYG219" s="1"/>
      <c r="GYH219" s="1"/>
      <c r="GYI219" s="1"/>
      <c r="GYJ219" s="1"/>
      <c r="GYK219" s="1"/>
      <c r="GYL219" s="1"/>
      <c r="GYM219" s="1"/>
      <c r="GYN219" s="1"/>
      <c r="GYO219" s="1"/>
      <c r="GYP219" s="1"/>
      <c r="GYQ219" s="1"/>
      <c r="GYR219" s="1"/>
      <c r="GYS219" s="1"/>
      <c r="GYT219" s="1"/>
      <c r="GYU219" s="1"/>
      <c r="GYV219" s="1"/>
      <c r="GYW219" s="1"/>
      <c r="GYX219" s="1"/>
      <c r="GYY219" s="1"/>
      <c r="GYZ219" s="1"/>
      <c r="GZA219" s="1"/>
      <c r="GZB219" s="1"/>
      <c r="GZC219" s="1"/>
      <c r="GZD219" s="1"/>
      <c r="GZE219" s="1"/>
      <c r="GZF219" s="1"/>
      <c r="GZG219" s="1"/>
      <c r="GZH219" s="1"/>
      <c r="GZI219" s="1"/>
      <c r="GZJ219" s="1"/>
      <c r="GZK219" s="1"/>
      <c r="GZL219" s="1"/>
      <c r="GZM219" s="1"/>
      <c r="GZN219" s="1"/>
      <c r="GZO219" s="1"/>
      <c r="GZP219" s="1"/>
      <c r="GZQ219" s="1"/>
      <c r="GZR219" s="1"/>
      <c r="GZS219" s="1"/>
      <c r="GZT219" s="1"/>
      <c r="GZU219" s="1"/>
      <c r="GZV219" s="1"/>
      <c r="GZW219" s="1"/>
      <c r="GZX219" s="1"/>
      <c r="GZY219" s="1"/>
      <c r="GZZ219" s="1"/>
      <c r="HAA219" s="1"/>
      <c r="HAB219" s="1"/>
      <c r="HAC219" s="1"/>
      <c r="HAD219" s="1"/>
      <c r="HAE219" s="1"/>
      <c r="HAF219" s="1"/>
      <c r="HAG219" s="1"/>
      <c r="HAH219" s="1"/>
      <c r="HAI219" s="1"/>
      <c r="HAJ219" s="1"/>
      <c r="HAK219" s="1"/>
      <c r="HAL219" s="1"/>
      <c r="HAM219" s="1"/>
      <c r="HAN219" s="1"/>
      <c r="HAO219" s="1"/>
      <c r="HAP219" s="1"/>
      <c r="HAQ219" s="1"/>
      <c r="HAR219" s="1"/>
      <c r="HAS219" s="1"/>
      <c r="HAT219" s="1"/>
      <c r="HAU219" s="1"/>
      <c r="HAV219" s="1"/>
      <c r="HAW219" s="1"/>
      <c r="HAX219" s="1"/>
      <c r="HAY219" s="1"/>
      <c r="HAZ219" s="1"/>
      <c r="HBA219" s="1"/>
      <c r="HBB219" s="1"/>
      <c r="HBC219" s="1"/>
      <c r="HBD219" s="1"/>
      <c r="HBE219" s="1"/>
      <c r="HBF219" s="1"/>
      <c r="HBG219" s="1"/>
      <c r="HBH219" s="1"/>
      <c r="HBI219" s="1"/>
      <c r="HBJ219" s="1"/>
      <c r="HBK219" s="1"/>
      <c r="HBL219" s="1"/>
      <c r="HBM219" s="1"/>
      <c r="HBN219" s="1"/>
      <c r="HBO219" s="1"/>
      <c r="HBP219" s="1"/>
      <c r="HBQ219" s="1"/>
      <c r="HBR219" s="1"/>
      <c r="HBS219" s="1"/>
      <c r="HBT219" s="1"/>
      <c r="HBU219" s="1"/>
      <c r="HBV219" s="1"/>
      <c r="HBW219" s="1"/>
      <c r="HBX219" s="1"/>
      <c r="HBY219" s="1"/>
      <c r="HBZ219" s="1"/>
      <c r="HCA219" s="1"/>
      <c r="HCB219" s="1"/>
      <c r="HCC219" s="1"/>
      <c r="HCD219" s="1"/>
      <c r="HCE219" s="1"/>
      <c r="HCF219" s="1"/>
      <c r="HCG219" s="1"/>
      <c r="HCH219" s="1"/>
      <c r="HCI219" s="1"/>
      <c r="HCJ219" s="1"/>
      <c r="HCK219" s="1"/>
      <c r="HCL219" s="1"/>
      <c r="HCM219" s="1"/>
      <c r="HCN219" s="1"/>
      <c r="HCO219" s="1"/>
      <c r="HCP219" s="1"/>
      <c r="HCQ219" s="1"/>
      <c r="HCR219" s="1"/>
      <c r="HCS219" s="1"/>
      <c r="HCT219" s="1"/>
      <c r="HCU219" s="1"/>
      <c r="HCV219" s="1"/>
      <c r="HCW219" s="1"/>
      <c r="HCX219" s="1"/>
      <c r="HCY219" s="1"/>
      <c r="HCZ219" s="1"/>
      <c r="HDA219" s="1"/>
      <c r="HDB219" s="1"/>
      <c r="HDC219" s="1"/>
      <c r="HDD219" s="1"/>
      <c r="HDE219" s="1"/>
      <c r="HDF219" s="1"/>
      <c r="HDG219" s="1"/>
      <c r="HDH219" s="1"/>
      <c r="HDI219" s="1"/>
      <c r="HDJ219" s="1"/>
      <c r="HDK219" s="1"/>
      <c r="HDL219" s="1"/>
      <c r="HDM219" s="1"/>
      <c r="HDN219" s="1"/>
      <c r="HDO219" s="1"/>
      <c r="HDP219" s="1"/>
      <c r="HDQ219" s="1"/>
      <c r="HDR219" s="1"/>
      <c r="HDS219" s="1"/>
      <c r="HDT219" s="1"/>
      <c r="HDU219" s="1"/>
      <c r="HDV219" s="1"/>
      <c r="HDW219" s="1"/>
      <c r="HDX219" s="1"/>
      <c r="HDY219" s="1"/>
      <c r="HDZ219" s="1"/>
      <c r="HEA219" s="1"/>
      <c r="HEB219" s="1"/>
      <c r="HEC219" s="1"/>
      <c r="HED219" s="1"/>
      <c r="HEE219" s="1"/>
      <c r="HEF219" s="1"/>
      <c r="HEG219" s="1"/>
      <c r="HEH219" s="1"/>
      <c r="HEI219" s="1"/>
      <c r="HEJ219" s="1"/>
      <c r="HEK219" s="1"/>
      <c r="HEL219" s="1"/>
      <c r="HEM219" s="1"/>
      <c r="HEN219" s="1"/>
      <c r="HEO219" s="1"/>
      <c r="HEP219" s="1"/>
      <c r="HEQ219" s="1"/>
      <c r="HER219" s="1"/>
      <c r="HES219" s="1"/>
      <c r="HET219" s="1"/>
      <c r="HEU219" s="1"/>
      <c r="HEV219" s="1"/>
      <c r="HEW219" s="1"/>
      <c r="HEX219" s="1"/>
      <c r="HEY219" s="1"/>
      <c r="HEZ219" s="1"/>
      <c r="HFA219" s="1"/>
      <c r="HFB219" s="1"/>
      <c r="HFC219" s="1"/>
      <c r="HFD219" s="1"/>
      <c r="HFE219" s="1"/>
      <c r="HFF219" s="1"/>
      <c r="HFG219" s="1"/>
      <c r="HFH219" s="1"/>
      <c r="HFI219" s="1"/>
      <c r="HFJ219" s="1"/>
      <c r="HFK219" s="1"/>
      <c r="HFL219" s="1"/>
      <c r="HFM219" s="1"/>
      <c r="HFN219" s="1"/>
      <c r="HFO219" s="1"/>
      <c r="HFP219" s="1"/>
      <c r="HFQ219" s="1"/>
      <c r="HFR219" s="1"/>
      <c r="HFS219" s="1"/>
      <c r="HFT219" s="1"/>
      <c r="HFU219" s="1"/>
      <c r="HFV219" s="1"/>
      <c r="HFW219" s="1"/>
      <c r="HFX219" s="1"/>
      <c r="HFY219" s="1"/>
      <c r="HFZ219" s="1"/>
      <c r="HGA219" s="1"/>
      <c r="HGB219" s="1"/>
      <c r="HGC219" s="1"/>
      <c r="HGD219" s="1"/>
      <c r="HGE219" s="1"/>
      <c r="HGF219" s="1"/>
      <c r="HGG219" s="1"/>
      <c r="HGH219" s="1"/>
      <c r="HGI219" s="1"/>
      <c r="HGJ219" s="1"/>
      <c r="HGK219" s="1"/>
      <c r="HGL219" s="1"/>
      <c r="HGM219" s="1"/>
      <c r="HGN219" s="1"/>
      <c r="HGO219" s="1"/>
      <c r="HGP219" s="1"/>
      <c r="HGQ219" s="1"/>
      <c r="HGR219" s="1"/>
      <c r="HGS219" s="1"/>
      <c r="HGT219" s="1"/>
      <c r="HGU219" s="1"/>
      <c r="HGV219" s="1"/>
      <c r="HGW219" s="1"/>
      <c r="HGX219" s="1"/>
      <c r="HGY219" s="1"/>
      <c r="HGZ219" s="1"/>
      <c r="HHA219" s="1"/>
      <c r="HHB219" s="1"/>
      <c r="HHC219" s="1"/>
      <c r="HHD219" s="1"/>
      <c r="HHE219" s="1"/>
      <c r="HHF219" s="1"/>
      <c r="HHG219" s="1"/>
      <c r="HHH219" s="1"/>
      <c r="HHI219" s="1"/>
      <c r="HHJ219" s="1"/>
      <c r="HHK219" s="1"/>
      <c r="HHL219" s="1"/>
      <c r="HHM219" s="1"/>
      <c r="HHN219" s="1"/>
      <c r="HHO219" s="1"/>
      <c r="HHP219" s="1"/>
      <c r="HHQ219" s="1"/>
      <c r="HHR219" s="1"/>
      <c r="HHS219" s="1"/>
      <c r="HHT219" s="1"/>
      <c r="HHU219" s="1"/>
      <c r="HHV219" s="1"/>
      <c r="HHW219" s="1"/>
      <c r="HHX219" s="1"/>
      <c r="HHY219" s="1"/>
      <c r="HHZ219" s="1"/>
      <c r="HIA219" s="1"/>
      <c r="HIB219" s="1"/>
      <c r="HIC219" s="1"/>
      <c r="HID219" s="1"/>
      <c r="HIE219" s="1"/>
      <c r="HIF219" s="1"/>
      <c r="HIG219" s="1"/>
      <c r="HIH219" s="1"/>
      <c r="HII219" s="1"/>
      <c r="HIJ219" s="1"/>
      <c r="HIK219" s="1"/>
      <c r="HIL219" s="1"/>
      <c r="HIM219" s="1"/>
      <c r="HIN219" s="1"/>
      <c r="HIO219" s="1"/>
      <c r="HIP219" s="1"/>
      <c r="HIQ219" s="1"/>
      <c r="HIR219" s="1"/>
      <c r="HIS219" s="1"/>
      <c r="HIT219" s="1"/>
      <c r="HIU219" s="1"/>
      <c r="HIV219" s="1"/>
      <c r="HIW219" s="1"/>
      <c r="HIX219" s="1"/>
      <c r="HIY219" s="1"/>
      <c r="HIZ219" s="1"/>
      <c r="HJA219" s="1"/>
      <c r="HJB219" s="1"/>
      <c r="HJC219" s="1"/>
      <c r="HJD219" s="1"/>
      <c r="HJE219" s="1"/>
      <c r="HJF219" s="1"/>
      <c r="HJG219" s="1"/>
      <c r="HJH219" s="1"/>
      <c r="HJI219" s="1"/>
      <c r="HJJ219" s="1"/>
      <c r="HJK219" s="1"/>
      <c r="HJL219" s="1"/>
      <c r="HJM219" s="1"/>
      <c r="HJN219" s="1"/>
      <c r="HJO219" s="1"/>
      <c r="HJP219" s="1"/>
      <c r="HJQ219" s="1"/>
      <c r="HJR219" s="1"/>
      <c r="HJS219" s="1"/>
      <c r="HJT219" s="1"/>
      <c r="HJU219" s="1"/>
      <c r="HJV219" s="1"/>
      <c r="HJW219" s="1"/>
      <c r="HJX219" s="1"/>
      <c r="HJY219" s="1"/>
      <c r="HJZ219" s="1"/>
      <c r="HKA219" s="1"/>
      <c r="HKB219" s="1"/>
      <c r="HKC219" s="1"/>
      <c r="HKD219" s="1"/>
      <c r="HKE219" s="1"/>
      <c r="HKF219" s="1"/>
      <c r="HKG219" s="1"/>
      <c r="HKH219" s="1"/>
      <c r="HKI219" s="1"/>
      <c r="HKJ219" s="1"/>
      <c r="HKK219" s="1"/>
      <c r="HKL219" s="1"/>
      <c r="HKM219" s="1"/>
      <c r="HKN219" s="1"/>
      <c r="HKO219" s="1"/>
      <c r="HKP219" s="1"/>
      <c r="HKQ219" s="1"/>
      <c r="HKR219" s="1"/>
      <c r="HKS219" s="1"/>
      <c r="HKT219" s="1"/>
      <c r="HKU219" s="1"/>
      <c r="HKV219" s="1"/>
      <c r="HKW219" s="1"/>
      <c r="HKX219" s="1"/>
      <c r="HKY219" s="1"/>
      <c r="HKZ219" s="1"/>
      <c r="HLA219" s="1"/>
      <c r="HLB219" s="1"/>
      <c r="HLC219" s="1"/>
      <c r="HLD219" s="1"/>
      <c r="HLE219" s="1"/>
      <c r="HLF219" s="1"/>
      <c r="HLG219" s="1"/>
      <c r="HLH219" s="1"/>
      <c r="HLI219" s="1"/>
      <c r="HLJ219" s="1"/>
      <c r="HLK219" s="1"/>
      <c r="HLL219" s="1"/>
      <c r="HLM219" s="1"/>
      <c r="HLN219" s="1"/>
      <c r="HLO219" s="1"/>
      <c r="HLP219" s="1"/>
      <c r="HLQ219" s="1"/>
      <c r="HLR219" s="1"/>
      <c r="HLS219" s="1"/>
      <c r="HLT219" s="1"/>
      <c r="HLU219" s="1"/>
      <c r="HLV219" s="1"/>
      <c r="HLW219" s="1"/>
      <c r="HLX219" s="1"/>
      <c r="HLY219" s="1"/>
      <c r="HLZ219" s="1"/>
      <c r="HMA219" s="1"/>
      <c r="HMB219" s="1"/>
      <c r="HMC219" s="1"/>
      <c r="HMD219" s="1"/>
      <c r="HME219" s="1"/>
      <c r="HMF219" s="1"/>
      <c r="HMG219" s="1"/>
      <c r="HMH219" s="1"/>
      <c r="HMI219" s="1"/>
      <c r="HMJ219" s="1"/>
      <c r="HMK219" s="1"/>
      <c r="HML219" s="1"/>
      <c r="HMM219" s="1"/>
      <c r="HMN219" s="1"/>
      <c r="HMO219" s="1"/>
      <c r="HMP219" s="1"/>
      <c r="HMQ219" s="1"/>
      <c r="HMR219" s="1"/>
      <c r="HMS219" s="1"/>
      <c r="HMT219" s="1"/>
      <c r="HMU219" s="1"/>
      <c r="HMV219" s="1"/>
      <c r="HMW219" s="1"/>
      <c r="HMX219" s="1"/>
      <c r="HMY219" s="1"/>
      <c r="HMZ219" s="1"/>
      <c r="HNA219" s="1"/>
      <c r="HNB219" s="1"/>
      <c r="HNC219" s="1"/>
      <c r="HND219" s="1"/>
      <c r="HNE219" s="1"/>
      <c r="HNF219" s="1"/>
      <c r="HNG219" s="1"/>
      <c r="HNH219" s="1"/>
      <c r="HNI219" s="1"/>
      <c r="HNJ219" s="1"/>
      <c r="HNK219" s="1"/>
      <c r="HNL219" s="1"/>
      <c r="HNM219" s="1"/>
      <c r="HNN219" s="1"/>
      <c r="HNO219" s="1"/>
      <c r="HNP219" s="1"/>
      <c r="HNQ219" s="1"/>
      <c r="HNR219" s="1"/>
      <c r="HNS219" s="1"/>
      <c r="HNT219" s="1"/>
      <c r="HNU219" s="1"/>
      <c r="HNV219" s="1"/>
      <c r="HNW219" s="1"/>
      <c r="HNX219" s="1"/>
      <c r="HNY219" s="1"/>
      <c r="HNZ219" s="1"/>
      <c r="HOA219" s="1"/>
      <c r="HOB219" s="1"/>
      <c r="HOC219" s="1"/>
      <c r="HOD219" s="1"/>
      <c r="HOE219" s="1"/>
      <c r="HOF219" s="1"/>
      <c r="HOG219" s="1"/>
      <c r="HOH219" s="1"/>
      <c r="HOI219" s="1"/>
      <c r="HOJ219" s="1"/>
      <c r="HOK219" s="1"/>
      <c r="HOL219" s="1"/>
      <c r="HOM219" s="1"/>
      <c r="HON219" s="1"/>
      <c r="HOO219" s="1"/>
      <c r="HOP219" s="1"/>
      <c r="HOQ219" s="1"/>
      <c r="HOR219" s="1"/>
      <c r="HOS219" s="1"/>
      <c r="HOT219" s="1"/>
      <c r="HOU219" s="1"/>
      <c r="HOV219" s="1"/>
      <c r="HOW219" s="1"/>
      <c r="HOX219" s="1"/>
      <c r="HOY219" s="1"/>
      <c r="HOZ219" s="1"/>
      <c r="HPA219" s="1"/>
      <c r="HPB219" s="1"/>
      <c r="HPC219" s="1"/>
      <c r="HPD219" s="1"/>
      <c r="HPE219" s="1"/>
      <c r="HPF219" s="1"/>
      <c r="HPG219" s="1"/>
      <c r="HPH219" s="1"/>
      <c r="HPI219" s="1"/>
      <c r="HPJ219" s="1"/>
      <c r="HPK219" s="1"/>
      <c r="HPL219" s="1"/>
      <c r="HPM219" s="1"/>
      <c r="HPN219" s="1"/>
      <c r="HPO219" s="1"/>
      <c r="HPP219" s="1"/>
      <c r="HPQ219" s="1"/>
      <c r="HPR219" s="1"/>
      <c r="HPS219" s="1"/>
      <c r="HPT219" s="1"/>
      <c r="HPU219" s="1"/>
      <c r="HPV219" s="1"/>
      <c r="HPW219" s="1"/>
      <c r="HPX219" s="1"/>
      <c r="HPY219" s="1"/>
      <c r="HPZ219" s="1"/>
      <c r="HQA219" s="1"/>
      <c r="HQB219" s="1"/>
      <c r="HQC219" s="1"/>
      <c r="HQD219" s="1"/>
      <c r="HQE219" s="1"/>
      <c r="HQF219" s="1"/>
      <c r="HQG219" s="1"/>
      <c r="HQH219" s="1"/>
      <c r="HQI219" s="1"/>
      <c r="HQJ219" s="1"/>
      <c r="HQK219" s="1"/>
      <c r="HQL219" s="1"/>
      <c r="HQM219" s="1"/>
      <c r="HQN219" s="1"/>
      <c r="HQO219" s="1"/>
      <c r="HQP219" s="1"/>
      <c r="HQQ219" s="1"/>
      <c r="HQR219" s="1"/>
      <c r="HQS219" s="1"/>
      <c r="HQT219" s="1"/>
      <c r="HQU219" s="1"/>
      <c r="HQV219" s="1"/>
      <c r="HQW219" s="1"/>
      <c r="HQX219" s="1"/>
      <c r="HQY219" s="1"/>
      <c r="HQZ219" s="1"/>
      <c r="HRA219" s="1"/>
      <c r="HRB219" s="1"/>
      <c r="HRC219" s="1"/>
      <c r="HRD219" s="1"/>
      <c r="HRE219" s="1"/>
      <c r="HRF219" s="1"/>
      <c r="HRG219" s="1"/>
      <c r="HRH219" s="1"/>
      <c r="HRI219" s="1"/>
      <c r="HRJ219" s="1"/>
      <c r="HRK219" s="1"/>
      <c r="HRL219" s="1"/>
      <c r="HRM219" s="1"/>
      <c r="HRN219" s="1"/>
      <c r="HRO219" s="1"/>
      <c r="HRP219" s="1"/>
      <c r="HRQ219" s="1"/>
      <c r="HRR219" s="1"/>
      <c r="HRS219" s="1"/>
      <c r="HRT219" s="1"/>
      <c r="HRU219" s="1"/>
      <c r="HRV219" s="1"/>
      <c r="HRW219" s="1"/>
      <c r="HRX219" s="1"/>
      <c r="HRY219" s="1"/>
      <c r="HRZ219" s="1"/>
      <c r="HSA219" s="1"/>
      <c r="HSB219" s="1"/>
      <c r="HSC219" s="1"/>
      <c r="HSD219" s="1"/>
      <c r="HSE219" s="1"/>
      <c r="HSF219" s="1"/>
      <c r="HSG219" s="1"/>
      <c r="HSH219" s="1"/>
      <c r="HSI219" s="1"/>
      <c r="HSJ219" s="1"/>
      <c r="HSK219" s="1"/>
      <c r="HSL219" s="1"/>
      <c r="HSM219" s="1"/>
      <c r="HSN219" s="1"/>
      <c r="HSO219" s="1"/>
      <c r="HSP219" s="1"/>
      <c r="HSQ219" s="1"/>
      <c r="HSR219" s="1"/>
      <c r="HSS219" s="1"/>
      <c r="HST219" s="1"/>
      <c r="HSU219" s="1"/>
      <c r="HSV219" s="1"/>
      <c r="HSW219" s="1"/>
      <c r="HSX219" s="1"/>
      <c r="HSY219" s="1"/>
      <c r="HSZ219" s="1"/>
      <c r="HTA219" s="1"/>
      <c r="HTB219" s="1"/>
      <c r="HTC219" s="1"/>
      <c r="HTD219" s="1"/>
      <c r="HTE219" s="1"/>
      <c r="HTF219" s="1"/>
      <c r="HTG219" s="1"/>
      <c r="HTH219" s="1"/>
      <c r="HTI219" s="1"/>
      <c r="HTJ219" s="1"/>
      <c r="HTK219" s="1"/>
      <c r="HTL219" s="1"/>
      <c r="HTM219" s="1"/>
      <c r="HTN219" s="1"/>
      <c r="HTO219" s="1"/>
      <c r="HTP219" s="1"/>
      <c r="HTQ219" s="1"/>
      <c r="HTR219" s="1"/>
      <c r="HTS219" s="1"/>
      <c r="HTT219" s="1"/>
      <c r="HTU219" s="1"/>
      <c r="HTV219" s="1"/>
      <c r="HTW219" s="1"/>
      <c r="HTX219" s="1"/>
      <c r="HTY219" s="1"/>
      <c r="HTZ219" s="1"/>
      <c r="HUA219" s="1"/>
      <c r="HUB219" s="1"/>
      <c r="HUC219" s="1"/>
      <c r="HUD219" s="1"/>
      <c r="HUE219" s="1"/>
      <c r="HUF219" s="1"/>
      <c r="HUG219" s="1"/>
      <c r="HUH219" s="1"/>
      <c r="HUI219" s="1"/>
      <c r="HUJ219" s="1"/>
      <c r="HUK219" s="1"/>
      <c r="HUL219" s="1"/>
      <c r="HUM219" s="1"/>
      <c r="HUN219" s="1"/>
      <c r="HUO219" s="1"/>
      <c r="HUP219" s="1"/>
      <c r="HUQ219" s="1"/>
      <c r="HUR219" s="1"/>
      <c r="HUS219" s="1"/>
      <c r="HUT219" s="1"/>
      <c r="HUU219" s="1"/>
      <c r="HUV219" s="1"/>
      <c r="HUW219" s="1"/>
      <c r="HUX219" s="1"/>
      <c r="HUY219" s="1"/>
      <c r="HUZ219" s="1"/>
      <c r="HVA219" s="1"/>
      <c r="HVB219" s="1"/>
      <c r="HVC219" s="1"/>
      <c r="HVD219" s="1"/>
      <c r="HVE219" s="1"/>
      <c r="HVF219" s="1"/>
      <c r="HVG219" s="1"/>
      <c r="HVH219" s="1"/>
      <c r="HVI219" s="1"/>
      <c r="HVJ219" s="1"/>
      <c r="HVK219" s="1"/>
      <c r="HVL219" s="1"/>
      <c r="HVM219" s="1"/>
      <c r="HVN219" s="1"/>
      <c r="HVO219" s="1"/>
      <c r="HVP219" s="1"/>
      <c r="HVQ219" s="1"/>
      <c r="HVR219" s="1"/>
      <c r="HVS219" s="1"/>
      <c r="HVT219" s="1"/>
      <c r="HVU219" s="1"/>
      <c r="HVV219" s="1"/>
      <c r="HVW219" s="1"/>
      <c r="HVX219" s="1"/>
      <c r="HVY219" s="1"/>
      <c r="HVZ219" s="1"/>
      <c r="HWA219" s="1"/>
      <c r="HWB219" s="1"/>
      <c r="HWC219" s="1"/>
      <c r="HWD219" s="1"/>
      <c r="HWE219" s="1"/>
      <c r="HWF219" s="1"/>
      <c r="HWG219" s="1"/>
      <c r="HWH219" s="1"/>
      <c r="HWI219" s="1"/>
      <c r="HWJ219" s="1"/>
      <c r="HWK219" s="1"/>
      <c r="HWL219" s="1"/>
      <c r="HWM219" s="1"/>
      <c r="HWN219" s="1"/>
      <c r="HWO219" s="1"/>
      <c r="HWP219" s="1"/>
      <c r="HWQ219" s="1"/>
      <c r="HWR219" s="1"/>
      <c r="HWS219" s="1"/>
      <c r="HWT219" s="1"/>
      <c r="HWU219" s="1"/>
      <c r="HWV219" s="1"/>
      <c r="HWW219" s="1"/>
      <c r="HWX219" s="1"/>
      <c r="HWY219" s="1"/>
      <c r="HWZ219" s="1"/>
      <c r="HXA219" s="1"/>
      <c r="HXB219" s="1"/>
      <c r="HXC219" s="1"/>
      <c r="HXD219" s="1"/>
      <c r="HXE219" s="1"/>
      <c r="HXF219" s="1"/>
      <c r="HXG219" s="1"/>
      <c r="HXH219" s="1"/>
      <c r="HXI219" s="1"/>
      <c r="HXJ219" s="1"/>
      <c r="HXK219" s="1"/>
      <c r="HXL219" s="1"/>
      <c r="HXM219" s="1"/>
      <c r="HXN219" s="1"/>
      <c r="HXO219" s="1"/>
      <c r="HXP219" s="1"/>
      <c r="HXQ219" s="1"/>
      <c r="HXR219" s="1"/>
      <c r="HXS219" s="1"/>
      <c r="HXT219" s="1"/>
      <c r="HXU219" s="1"/>
      <c r="HXV219" s="1"/>
      <c r="HXW219" s="1"/>
      <c r="HXX219" s="1"/>
      <c r="HXY219" s="1"/>
      <c r="HXZ219" s="1"/>
      <c r="HYA219" s="1"/>
      <c r="HYB219" s="1"/>
      <c r="HYC219" s="1"/>
      <c r="HYD219" s="1"/>
      <c r="HYE219" s="1"/>
      <c r="HYF219" s="1"/>
      <c r="HYG219" s="1"/>
      <c r="HYH219" s="1"/>
      <c r="HYI219" s="1"/>
      <c r="HYJ219" s="1"/>
      <c r="HYK219" s="1"/>
      <c r="HYL219" s="1"/>
      <c r="HYM219" s="1"/>
      <c r="HYN219" s="1"/>
      <c r="HYO219" s="1"/>
      <c r="HYP219" s="1"/>
      <c r="HYQ219" s="1"/>
      <c r="HYR219" s="1"/>
      <c r="HYS219" s="1"/>
      <c r="HYT219" s="1"/>
      <c r="HYU219" s="1"/>
      <c r="HYV219" s="1"/>
      <c r="HYW219" s="1"/>
      <c r="HYX219" s="1"/>
      <c r="HYY219" s="1"/>
      <c r="HYZ219" s="1"/>
      <c r="HZA219" s="1"/>
      <c r="HZB219" s="1"/>
      <c r="HZC219" s="1"/>
      <c r="HZD219" s="1"/>
      <c r="HZE219" s="1"/>
      <c r="HZF219" s="1"/>
      <c r="HZG219" s="1"/>
      <c r="HZH219" s="1"/>
      <c r="HZI219" s="1"/>
      <c r="HZJ219" s="1"/>
      <c r="HZK219" s="1"/>
      <c r="HZL219" s="1"/>
      <c r="HZM219" s="1"/>
      <c r="HZN219" s="1"/>
      <c r="HZO219" s="1"/>
      <c r="HZP219" s="1"/>
      <c r="HZQ219" s="1"/>
      <c r="HZR219" s="1"/>
      <c r="HZS219" s="1"/>
      <c r="HZT219" s="1"/>
      <c r="HZU219" s="1"/>
      <c r="HZV219" s="1"/>
      <c r="HZW219" s="1"/>
      <c r="HZX219" s="1"/>
      <c r="HZY219" s="1"/>
      <c r="HZZ219" s="1"/>
      <c r="IAA219" s="1"/>
      <c r="IAB219" s="1"/>
      <c r="IAC219" s="1"/>
      <c r="IAD219" s="1"/>
      <c r="IAE219" s="1"/>
      <c r="IAF219" s="1"/>
      <c r="IAG219" s="1"/>
      <c r="IAH219" s="1"/>
      <c r="IAI219" s="1"/>
      <c r="IAJ219" s="1"/>
      <c r="IAK219" s="1"/>
      <c r="IAL219" s="1"/>
      <c r="IAM219" s="1"/>
      <c r="IAN219" s="1"/>
      <c r="IAO219" s="1"/>
      <c r="IAP219" s="1"/>
      <c r="IAQ219" s="1"/>
      <c r="IAR219" s="1"/>
      <c r="IAS219" s="1"/>
      <c r="IAT219" s="1"/>
      <c r="IAU219" s="1"/>
      <c r="IAV219" s="1"/>
      <c r="IAW219" s="1"/>
      <c r="IAX219" s="1"/>
      <c r="IAY219" s="1"/>
      <c r="IAZ219" s="1"/>
      <c r="IBA219" s="1"/>
      <c r="IBB219" s="1"/>
      <c r="IBC219" s="1"/>
      <c r="IBD219" s="1"/>
      <c r="IBE219" s="1"/>
      <c r="IBF219" s="1"/>
      <c r="IBG219" s="1"/>
      <c r="IBH219" s="1"/>
      <c r="IBI219" s="1"/>
      <c r="IBJ219" s="1"/>
      <c r="IBK219" s="1"/>
      <c r="IBL219" s="1"/>
      <c r="IBM219" s="1"/>
      <c r="IBN219" s="1"/>
      <c r="IBO219" s="1"/>
      <c r="IBP219" s="1"/>
      <c r="IBQ219" s="1"/>
      <c r="IBR219" s="1"/>
      <c r="IBS219" s="1"/>
      <c r="IBT219" s="1"/>
      <c r="IBU219" s="1"/>
      <c r="IBV219" s="1"/>
      <c r="IBW219" s="1"/>
      <c r="IBX219" s="1"/>
      <c r="IBY219" s="1"/>
      <c r="IBZ219" s="1"/>
      <c r="ICA219" s="1"/>
      <c r="ICB219" s="1"/>
      <c r="ICC219" s="1"/>
      <c r="ICD219" s="1"/>
      <c r="ICE219" s="1"/>
      <c r="ICF219" s="1"/>
      <c r="ICG219" s="1"/>
      <c r="ICH219" s="1"/>
      <c r="ICI219" s="1"/>
      <c r="ICJ219" s="1"/>
      <c r="ICK219" s="1"/>
      <c r="ICL219" s="1"/>
      <c r="ICM219" s="1"/>
      <c r="ICN219" s="1"/>
      <c r="ICO219" s="1"/>
      <c r="ICP219" s="1"/>
      <c r="ICQ219" s="1"/>
      <c r="ICR219" s="1"/>
      <c r="ICS219" s="1"/>
      <c r="ICT219" s="1"/>
      <c r="ICU219" s="1"/>
      <c r="ICV219" s="1"/>
      <c r="ICW219" s="1"/>
      <c r="ICX219" s="1"/>
      <c r="ICY219" s="1"/>
      <c r="ICZ219" s="1"/>
      <c r="IDA219" s="1"/>
      <c r="IDB219" s="1"/>
      <c r="IDC219" s="1"/>
      <c r="IDD219" s="1"/>
      <c r="IDE219" s="1"/>
      <c r="IDF219" s="1"/>
      <c r="IDG219" s="1"/>
      <c r="IDH219" s="1"/>
      <c r="IDI219" s="1"/>
      <c r="IDJ219" s="1"/>
      <c r="IDK219" s="1"/>
      <c r="IDL219" s="1"/>
      <c r="IDM219" s="1"/>
      <c r="IDN219" s="1"/>
      <c r="IDO219" s="1"/>
      <c r="IDP219" s="1"/>
      <c r="IDQ219" s="1"/>
      <c r="IDR219" s="1"/>
      <c r="IDS219" s="1"/>
      <c r="IDT219" s="1"/>
      <c r="IDU219" s="1"/>
      <c r="IDV219" s="1"/>
      <c r="IDW219" s="1"/>
      <c r="IDX219" s="1"/>
      <c r="IDY219" s="1"/>
      <c r="IDZ219" s="1"/>
      <c r="IEA219" s="1"/>
      <c r="IEB219" s="1"/>
      <c r="IEC219" s="1"/>
      <c r="IED219" s="1"/>
      <c r="IEE219" s="1"/>
      <c r="IEF219" s="1"/>
      <c r="IEG219" s="1"/>
      <c r="IEH219" s="1"/>
      <c r="IEI219" s="1"/>
      <c r="IEJ219" s="1"/>
      <c r="IEK219" s="1"/>
      <c r="IEL219" s="1"/>
      <c r="IEM219" s="1"/>
      <c r="IEN219" s="1"/>
      <c r="IEO219" s="1"/>
      <c r="IEP219" s="1"/>
      <c r="IEQ219" s="1"/>
      <c r="IER219" s="1"/>
      <c r="IES219" s="1"/>
      <c r="IET219" s="1"/>
      <c r="IEU219" s="1"/>
      <c r="IEV219" s="1"/>
      <c r="IEW219" s="1"/>
      <c r="IEX219" s="1"/>
      <c r="IEY219" s="1"/>
      <c r="IEZ219" s="1"/>
      <c r="IFA219" s="1"/>
      <c r="IFB219" s="1"/>
      <c r="IFC219" s="1"/>
      <c r="IFD219" s="1"/>
      <c r="IFE219" s="1"/>
      <c r="IFF219" s="1"/>
      <c r="IFG219" s="1"/>
      <c r="IFH219" s="1"/>
      <c r="IFI219" s="1"/>
      <c r="IFJ219" s="1"/>
      <c r="IFK219" s="1"/>
      <c r="IFL219" s="1"/>
      <c r="IFM219" s="1"/>
      <c r="IFN219" s="1"/>
      <c r="IFO219" s="1"/>
      <c r="IFP219" s="1"/>
      <c r="IFQ219" s="1"/>
      <c r="IFR219" s="1"/>
      <c r="IFS219" s="1"/>
      <c r="IFT219" s="1"/>
      <c r="IFU219" s="1"/>
      <c r="IFV219" s="1"/>
      <c r="IFW219" s="1"/>
      <c r="IFX219" s="1"/>
      <c r="IFY219" s="1"/>
      <c r="IFZ219" s="1"/>
      <c r="IGA219" s="1"/>
      <c r="IGB219" s="1"/>
      <c r="IGC219" s="1"/>
      <c r="IGD219" s="1"/>
      <c r="IGE219" s="1"/>
      <c r="IGF219" s="1"/>
      <c r="IGG219" s="1"/>
      <c r="IGH219" s="1"/>
      <c r="IGI219" s="1"/>
      <c r="IGJ219" s="1"/>
      <c r="IGK219" s="1"/>
      <c r="IGL219" s="1"/>
      <c r="IGM219" s="1"/>
      <c r="IGN219" s="1"/>
      <c r="IGO219" s="1"/>
      <c r="IGP219" s="1"/>
      <c r="IGQ219" s="1"/>
      <c r="IGR219" s="1"/>
      <c r="IGS219" s="1"/>
      <c r="IGT219" s="1"/>
      <c r="IGU219" s="1"/>
      <c r="IGV219" s="1"/>
      <c r="IGW219" s="1"/>
      <c r="IGX219" s="1"/>
      <c r="IGY219" s="1"/>
      <c r="IGZ219" s="1"/>
      <c r="IHA219" s="1"/>
      <c r="IHB219" s="1"/>
      <c r="IHC219" s="1"/>
      <c r="IHD219" s="1"/>
      <c r="IHE219" s="1"/>
      <c r="IHF219" s="1"/>
      <c r="IHG219" s="1"/>
      <c r="IHH219" s="1"/>
      <c r="IHI219" s="1"/>
      <c r="IHJ219" s="1"/>
      <c r="IHK219" s="1"/>
      <c r="IHL219" s="1"/>
      <c r="IHM219" s="1"/>
      <c r="IHN219" s="1"/>
      <c r="IHO219" s="1"/>
      <c r="IHP219" s="1"/>
      <c r="IHQ219" s="1"/>
      <c r="IHR219" s="1"/>
      <c r="IHS219" s="1"/>
      <c r="IHT219" s="1"/>
      <c r="IHU219" s="1"/>
      <c r="IHV219" s="1"/>
      <c r="IHW219" s="1"/>
      <c r="IHX219" s="1"/>
      <c r="IHY219" s="1"/>
      <c r="IHZ219" s="1"/>
      <c r="IIA219" s="1"/>
      <c r="IIB219" s="1"/>
      <c r="IIC219" s="1"/>
      <c r="IID219" s="1"/>
      <c r="IIE219" s="1"/>
      <c r="IIF219" s="1"/>
      <c r="IIG219" s="1"/>
      <c r="IIH219" s="1"/>
      <c r="III219" s="1"/>
      <c r="IIJ219" s="1"/>
      <c r="IIK219" s="1"/>
      <c r="IIL219" s="1"/>
      <c r="IIM219" s="1"/>
      <c r="IIN219" s="1"/>
      <c r="IIO219" s="1"/>
      <c r="IIP219" s="1"/>
      <c r="IIQ219" s="1"/>
      <c r="IIR219" s="1"/>
      <c r="IIS219" s="1"/>
      <c r="IIT219" s="1"/>
      <c r="IIU219" s="1"/>
      <c r="IIV219" s="1"/>
      <c r="IIW219" s="1"/>
      <c r="IIX219" s="1"/>
      <c r="IIY219" s="1"/>
      <c r="IIZ219" s="1"/>
      <c r="IJA219" s="1"/>
      <c r="IJB219" s="1"/>
      <c r="IJC219" s="1"/>
      <c r="IJD219" s="1"/>
      <c r="IJE219" s="1"/>
      <c r="IJF219" s="1"/>
      <c r="IJG219" s="1"/>
      <c r="IJH219" s="1"/>
      <c r="IJI219" s="1"/>
      <c r="IJJ219" s="1"/>
      <c r="IJK219" s="1"/>
      <c r="IJL219" s="1"/>
      <c r="IJM219" s="1"/>
      <c r="IJN219" s="1"/>
      <c r="IJO219" s="1"/>
      <c r="IJP219" s="1"/>
      <c r="IJQ219" s="1"/>
      <c r="IJR219" s="1"/>
      <c r="IJS219" s="1"/>
      <c r="IJT219" s="1"/>
      <c r="IJU219" s="1"/>
      <c r="IJV219" s="1"/>
      <c r="IJW219" s="1"/>
      <c r="IJX219" s="1"/>
      <c r="IJY219" s="1"/>
      <c r="IJZ219" s="1"/>
      <c r="IKA219" s="1"/>
      <c r="IKB219" s="1"/>
      <c r="IKC219" s="1"/>
      <c r="IKD219" s="1"/>
      <c r="IKE219" s="1"/>
      <c r="IKF219" s="1"/>
      <c r="IKG219" s="1"/>
      <c r="IKH219" s="1"/>
      <c r="IKI219" s="1"/>
      <c r="IKJ219" s="1"/>
      <c r="IKK219" s="1"/>
      <c r="IKL219" s="1"/>
      <c r="IKM219" s="1"/>
      <c r="IKN219" s="1"/>
      <c r="IKO219" s="1"/>
      <c r="IKP219" s="1"/>
      <c r="IKQ219" s="1"/>
      <c r="IKR219" s="1"/>
      <c r="IKS219" s="1"/>
      <c r="IKT219" s="1"/>
      <c r="IKU219" s="1"/>
      <c r="IKV219" s="1"/>
      <c r="IKW219" s="1"/>
      <c r="IKX219" s="1"/>
      <c r="IKY219" s="1"/>
      <c r="IKZ219" s="1"/>
      <c r="ILA219" s="1"/>
      <c r="ILB219" s="1"/>
      <c r="ILC219" s="1"/>
      <c r="ILD219" s="1"/>
      <c r="ILE219" s="1"/>
      <c r="ILF219" s="1"/>
      <c r="ILG219" s="1"/>
      <c r="ILH219" s="1"/>
      <c r="ILI219" s="1"/>
      <c r="ILJ219" s="1"/>
      <c r="ILK219" s="1"/>
      <c r="ILL219" s="1"/>
      <c r="ILM219" s="1"/>
      <c r="ILN219" s="1"/>
      <c r="ILO219" s="1"/>
      <c r="ILP219" s="1"/>
      <c r="ILQ219" s="1"/>
      <c r="ILR219" s="1"/>
      <c r="ILS219" s="1"/>
      <c r="ILT219" s="1"/>
      <c r="ILU219" s="1"/>
      <c r="ILV219" s="1"/>
      <c r="ILW219" s="1"/>
      <c r="ILX219" s="1"/>
      <c r="ILY219" s="1"/>
      <c r="ILZ219" s="1"/>
      <c r="IMA219" s="1"/>
      <c r="IMB219" s="1"/>
      <c r="IMC219" s="1"/>
      <c r="IMD219" s="1"/>
      <c r="IME219" s="1"/>
      <c r="IMF219" s="1"/>
      <c r="IMG219" s="1"/>
      <c r="IMH219" s="1"/>
      <c r="IMI219" s="1"/>
      <c r="IMJ219" s="1"/>
      <c r="IMK219" s="1"/>
      <c r="IML219" s="1"/>
      <c r="IMM219" s="1"/>
      <c r="IMN219" s="1"/>
      <c r="IMO219" s="1"/>
      <c r="IMP219" s="1"/>
      <c r="IMQ219" s="1"/>
      <c r="IMR219" s="1"/>
      <c r="IMS219" s="1"/>
      <c r="IMT219" s="1"/>
      <c r="IMU219" s="1"/>
      <c r="IMV219" s="1"/>
      <c r="IMW219" s="1"/>
      <c r="IMX219" s="1"/>
      <c r="IMY219" s="1"/>
      <c r="IMZ219" s="1"/>
      <c r="INA219" s="1"/>
      <c r="INB219" s="1"/>
      <c r="INC219" s="1"/>
      <c r="IND219" s="1"/>
      <c r="INE219" s="1"/>
      <c r="INF219" s="1"/>
      <c r="ING219" s="1"/>
      <c r="INH219" s="1"/>
      <c r="INI219" s="1"/>
      <c r="INJ219" s="1"/>
      <c r="INK219" s="1"/>
      <c r="INL219" s="1"/>
      <c r="INM219" s="1"/>
      <c r="INN219" s="1"/>
      <c r="INO219" s="1"/>
      <c r="INP219" s="1"/>
      <c r="INQ219" s="1"/>
      <c r="INR219" s="1"/>
      <c r="INS219" s="1"/>
      <c r="INT219" s="1"/>
      <c r="INU219" s="1"/>
      <c r="INV219" s="1"/>
      <c r="INW219" s="1"/>
      <c r="INX219" s="1"/>
      <c r="INY219" s="1"/>
      <c r="INZ219" s="1"/>
      <c r="IOA219" s="1"/>
      <c r="IOB219" s="1"/>
      <c r="IOC219" s="1"/>
      <c r="IOD219" s="1"/>
      <c r="IOE219" s="1"/>
      <c r="IOF219" s="1"/>
      <c r="IOG219" s="1"/>
      <c r="IOH219" s="1"/>
      <c r="IOI219" s="1"/>
      <c r="IOJ219" s="1"/>
      <c r="IOK219" s="1"/>
      <c r="IOL219" s="1"/>
      <c r="IOM219" s="1"/>
      <c r="ION219" s="1"/>
      <c r="IOO219" s="1"/>
      <c r="IOP219" s="1"/>
      <c r="IOQ219" s="1"/>
      <c r="IOR219" s="1"/>
      <c r="IOS219" s="1"/>
      <c r="IOT219" s="1"/>
      <c r="IOU219" s="1"/>
      <c r="IOV219" s="1"/>
      <c r="IOW219" s="1"/>
      <c r="IOX219" s="1"/>
      <c r="IOY219" s="1"/>
      <c r="IOZ219" s="1"/>
      <c r="IPA219" s="1"/>
      <c r="IPB219" s="1"/>
      <c r="IPC219" s="1"/>
      <c r="IPD219" s="1"/>
      <c r="IPE219" s="1"/>
      <c r="IPF219" s="1"/>
      <c r="IPG219" s="1"/>
      <c r="IPH219" s="1"/>
      <c r="IPI219" s="1"/>
      <c r="IPJ219" s="1"/>
      <c r="IPK219" s="1"/>
      <c r="IPL219" s="1"/>
      <c r="IPM219" s="1"/>
      <c r="IPN219" s="1"/>
      <c r="IPO219" s="1"/>
      <c r="IPP219" s="1"/>
      <c r="IPQ219" s="1"/>
      <c r="IPR219" s="1"/>
      <c r="IPS219" s="1"/>
      <c r="IPT219" s="1"/>
      <c r="IPU219" s="1"/>
      <c r="IPV219" s="1"/>
      <c r="IPW219" s="1"/>
      <c r="IPX219" s="1"/>
      <c r="IPY219" s="1"/>
      <c r="IPZ219" s="1"/>
      <c r="IQA219" s="1"/>
      <c r="IQB219" s="1"/>
      <c r="IQC219" s="1"/>
      <c r="IQD219" s="1"/>
      <c r="IQE219" s="1"/>
      <c r="IQF219" s="1"/>
      <c r="IQG219" s="1"/>
      <c r="IQH219" s="1"/>
      <c r="IQI219" s="1"/>
      <c r="IQJ219" s="1"/>
      <c r="IQK219" s="1"/>
      <c r="IQL219" s="1"/>
      <c r="IQM219" s="1"/>
      <c r="IQN219" s="1"/>
      <c r="IQO219" s="1"/>
      <c r="IQP219" s="1"/>
      <c r="IQQ219" s="1"/>
      <c r="IQR219" s="1"/>
      <c r="IQS219" s="1"/>
      <c r="IQT219" s="1"/>
      <c r="IQU219" s="1"/>
      <c r="IQV219" s="1"/>
      <c r="IQW219" s="1"/>
      <c r="IQX219" s="1"/>
      <c r="IQY219" s="1"/>
      <c r="IQZ219" s="1"/>
      <c r="IRA219" s="1"/>
      <c r="IRB219" s="1"/>
      <c r="IRC219" s="1"/>
      <c r="IRD219" s="1"/>
      <c r="IRE219" s="1"/>
      <c r="IRF219" s="1"/>
      <c r="IRG219" s="1"/>
      <c r="IRH219" s="1"/>
      <c r="IRI219" s="1"/>
      <c r="IRJ219" s="1"/>
      <c r="IRK219" s="1"/>
      <c r="IRL219" s="1"/>
      <c r="IRM219" s="1"/>
      <c r="IRN219" s="1"/>
      <c r="IRO219" s="1"/>
      <c r="IRP219" s="1"/>
      <c r="IRQ219" s="1"/>
      <c r="IRR219" s="1"/>
      <c r="IRS219" s="1"/>
      <c r="IRT219" s="1"/>
      <c r="IRU219" s="1"/>
      <c r="IRV219" s="1"/>
      <c r="IRW219" s="1"/>
      <c r="IRX219" s="1"/>
      <c r="IRY219" s="1"/>
      <c r="IRZ219" s="1"/>
      <c r="ISA219" s="1"/>
      <c r="ISB219" s="1"/>
      <c r="ISC219" s="1"/>
      <c r="ISD219" s="1"/>
      <c r="ISE219" s="1"/>
      <c r="ISF219" s="1"/>
      <c r="ISG219" s="1"/>
      <c r="ISH219" s="1"/>
      <c r="ISI219" s="1"/>
      <c r="ISJ219" s="1"/>
      <c r="ISK219" s="1"/>
      <c r="ISL219" s="1"/>
      <c r="ISM219" s="1"/>
      <c r="ISN219" s="1"/>
      <c r="ISO219" s="1"/>
      <c r="ISP219" s="1"/>
      <c r="ISQ219" s="1"/>
      <c r="ISR219" s="1"/>
      <c r="ISS219" s="1"/>
      <c r="IST219" s="1"/>
      <c r="ISU219" s="1"/>
      <c r="ISV219" s="1"/>
      <c r="ISW219" s="1"/>
      <c r="ISX219" s="1"/>
      <c r="ISY219" s="1"/>
      <c r="ISZ219" s="1"/>
      <c r="ITA219" s="1"/>
      <c r="ITB219" s="1"/>
      <c r="ITC219" s="1"/>
      <c r="ITD219" s="1"/>
      <c r="ITE219" s="1"/>
      <c r="ITF219" s="1"/>
      <c r="ITG219" s="1"/>
      <c r="ITH219" s="1"/>
      <c r="ITI219" s="1"/>
      <c r="ITJ219" s="1"/>
      <c r="ITK219" s="1"/>
      <c r="ITL219" s="1"/>
      <c r="ITM219" s="1"/>
      <c r="ITN219" s="1"/>
      <c r="ITO219" s="1"/>
      <c r="ITP219" s="1"/>
      <c r="ITQ219" s="1"/>
      <c r="ITR219" s="1"/>
      <c r="ITS219" s="1"/>
      <c r="ITT219" s="1"/>
      <c r="ITU219" s="1"/>
      <c r="ITV219" s="1"/>
      <c r="ITW219" s="1"/>
      <c r="ITX219" s="1"/>
      <c r="ITY219" s="1"/>
      <c r="ITZ219" s="1"/>
      <c r="IUA219" s="1"/>
      <c r="IUB219" s="1"/>
      <c r="IUC219" s="1"/>
      <c r="IUD219" s="1"/>
      <c r="IUE219" s="1"/>
      <c r="IUF219" s="1"/>
      <c r="IUG219" s="1"/>
      <c r="IUH219" s="1"/>
      <c r="IUI219" s="1"/>
      <c r="IUJ219" s="1"/>
      <c r="IUK219" s="1"/>
      <c r="IUL219" s="1"/>
      <c r="IUM219" s="1"/>
      <c r="IUN219" s="1"/>
      <c r="IUO219" s="1"/>
      <c r="IUP219" s="1"/>
      <c r="IUQ219" s="1"/>
      <c r="IUR219" s="1"/>
      <c r="IUS219" s="1"/>
      <c r="IUT219" s="1"/>
      <c r="IUU219" s="1"/>
      <c r="IUV219" s="1"/>
      <c r="IUW219" s="1"/>
      <c r="IUX219" s="1"/>
      <c r="IUY219" s="1"/>
      <c r="IUZ219" s="1"/>
      <c r="IVA219" s="1"/>
      <c r="IVB219" s="1"/>
      <c r="IVC219" s="1"/>
      <c r="IVD219" s="1"/>
      <c r="IVE219" s="1"/>
      <c r="IVF219" s="1"/>
      <c r="IVG219" s="1"/>
      <c r="IVH219" s="1"/>
      <c r="IVI219" s="1"/>
      <c r="IVJ219" s="1"/>
      <c r="IVK219" s="1"/>
      <c r="IVL219" s="1"/>
      <c r="IVM219" s="1"/>
      <c r="IVN219" s="1"/>
      <c r="IVO219" s="1"/>
      <c r="IVP219" s="1"/>
      <c r="IVQ219" s="1"/>
      <c r="IVR219" s="1"/>
      <c r="IVS219" s="1"/>
      <c r="IVT219" s="1"/>
      <c r="IVU219" s="1"/>
      <c r="IVV219" s="1"/>
      <c r="IVW219" s="1"/>
      <c r="IVX219" s="1"/>
      <c r="IVY219" s="1"/>
      <c r="IVZ219" s="1"/>
      <c r="IWA219" s="1"/>
      <c r="IWB219" s="1"/>
      <c r="IWC219" s="1"/>
      <c r="IWD219" s="1"/>
      <c r="IWE219" s="1"/>
      <c r="IWF219" s="1"/>
      <c r="IWG219" s="1"/>
      <c r="IWH219" s="1"/>
      <c r="IWI219" s="1"/>
      <c r="IWJ219" s="1"/>
      <c r="IWK219" s="1"/>
      <c r="IWL219" s="1"/>
      <c r="IWM219" s="1"/>
      <c r="IWN219" s="1"/>
      <c r="IWO219" s="1"/>
      <c r="IWP219" s="1"/>
      <c r="IWQ219" s="1"/>
      <c r="IWR219" s="1"/>
      <c r="IWS219" s="1"/>
      <c r="IWT219" s="1"/>
      <c r="IWU219" s="1"/>
      <c r="IWV219" s="1"/>
      <c r="IWW219" s="1"/>
      <c r="IWX219" s="1"/>
      <c r="IWY219" s="1"/>
      <c r="IWZ219" s="1"/>
      <c r="IXA219" s="1"/>
      <c r="IXB219" s="1"/>
      <c r="IXC219" s="1"/>
      <c r="IXD219" s="1"/>
      <c r="IXE219" s="1"/>
      <c r="IXF219" s="1"/>
      <c r="IXG219" s="1"/>
      <c r="IXH219" s="1"/>
      <c r="IXI219" s="1"/>
      <c r="IXJ219" s="1"/>
      <c r="IXK219" s="1"/>
      <c r="IXL219" s="1"/>
      <c r="IXM219" s="1"/>
      <c r="IXN219" s="1"/>
      <c r="IXO219" s="1"/>
      <c r="IXP219" s="1"/>
      <c r="IXQ219" s="1"/>
      <c r="IXR219" s="1"/>
      <c r="IXS219" s="1"/>
      <c r="IXT219" s="1"/>
      <c r="IXU219" s="1"/>
      <c r="IXV219" s="1"/>
      <c r="IXW219" s="1"/>
      <c r="IXX219" s="1"/>
      <c r="IXY219" s="1"/>
      <c r="IXZ219" s="1"/>
      <c r="IYA219" s="1"/>
      <c r="IYB219" s="1"/>
      <c r="IYC219" s="1"/>
      <c r="IYD219" s="1"/>
      <c r="IYE219" s="1"/>
      <c r="IYF219" s="1"/>
      <c r="IYG219" s="1"/>
      <c r="IYH219" s="1"/>
      <c r="IYI219" s="1"/>
      <c r="IYJ219" s="1"/>
      <c r="IYK219" s="1"/>
      <c r="IYL219" s="1"/>
      <c r="IYM219" s="1"/>
      <c r="IYN219" s="1"/>
      <c r="IYO219" s="1"/>
      <c r="IYP219" s="1"/>
      <c r="IYQ219" s="1"/>
      <c r="IYR219" s="1"/>
      <c r="IYS219" s="1"/>
      <c r="IYT219" s="1"/>
      <c r="IYU219" s="1"/>
      <c r="IYV219" s="1"/>
      <c r="IYW219" s="1"/>
      <c r="IYX219" s="1"/>
      <c r="IYY219" s="1"/>
      <c r="IYZ219" s="1"/>
      <c r="IZA219" s="1"/>
      <c r="IZB219" s="1"/>
      <c r="IZC219" s="1"/>
      <c r="IZD219" s="1"/>
      <c r="IZE219" s="1"/>
      <c r="IZF219" s="1"/>
      <c r="IZG219" s="1"/>
      <c r="IZH219" s="1"/>
      <c r="IZI219" s="1"/>
      <c r="IZJ219" s="1"/>
      <c r="IZK219" s="1"/>
      <c r="IZL219" s="1"/>
      <c r="IZM219" s="1"/>
      <c r="IZN219" s="1"/>
      <c r="IZO219" s="1"/>
      <c r="IZP219" s="1"/>
      <c r="IZQ219" s="1"/>
      <c r="IZR219" s="1"/>
      <c r="IZS219" s="1"/>
      <c r="IZT219" s="1"/>
      <c r="IZU219" s="1"/>
      <c r="IZV219" s="1"/>
      <c r="IZW219" s="1"/>
      <c r="IZX219" s="1"/>
      <c r="IZY219" s="1"/>
      <c r="IZZ219" s="1"/>
      <c r="JAA219" s="1"/>
      <c r="JAB219" s="1"/>
      <c r="JAC219" s="1"/>
      <c r="JAD219" s="1"/>
      <c r="JAE219" s="1"/>
      <c r="JAF219" s="1"/>
      <c r="JAG219" s="1"/>
      <c r="JAH219" s="1"/>
      <c r="JAI219" s="1"/>
      <c r="JAJ219" s="1"/>
      <c r="JAK219" s="1"/>
      <c r="JAL219" s="1"/>
      <c r="JAM219" s="1"/>
      <c r="JAN219" s="1"/>
      <c r="JAO219" s="1"/>
      <c r="JAP219" s="1"/>
      <c r="JAQ219" s="1"/>
      <c r="JAR219" s="1"/>
      <c r="JAS219" s="1"/>
      <c r="JAT219" s="1"/>
      <c r="JAU219" s="1"/>
      <c r="JAV219" s="1"/>
      <c r="JAW219" s="1"/>
      <c r="JAX219" s="1"/>
      <c r="JAY219" s="1"/>
      <c r="JAZ219" s="1"/>
      <c r="JBA219" s="1"/>
      <c r="JBB219" s="1"/>
      <c r="JBC219" s="1"/>
      <c r="JBD219" s="1"/>
      <c r="JBE219" s="1"/>
      <c r="JBF219" s="1"/>
      <c r="JBG219" s="1"/>
      <c r="JBH219" s="1"/>
      <c r="JBI219" s="1"/>
      <c r="JBJ219" s="1"/>
      <c r="JBK219" s="1"/>
      <c r="JBL219" s="1"/>
      <c r="JBM219" s="1"/>
      <c r="JBN219" s="1"/>
      <c r="JBO219" s="1"/>
      <c r="JBP219" s="1"/>
      <c r="JBQ219" s="1"/>
      <c r="JBR219" s="1"/>
      <c r="JBS219" s="1"/>
      <c r="JBT219" s="1"/>
      <c r="JBU219" s="1"/>
      <c r="JBV219" s="1"/>
      <c r="JBW219" s="1"/>
      <c r="JBX219" s="1"/>
      <c r="JBY219" s="1"/>
      <c r="JBZ219" s="1"/>
      <c r="JCA219" s="1"/>
      <c r="JCB219" s="1"/>
      <c r="JCC219" s="1"/>
      <c r="JCD219" s="1"/>
      <c r="JCE219" s="1"/>
      <c r="JCF219" s="1"/>
      <c r="JCG219" s="1"/>
      <c r="JCH219" s="1"/>
      <c r="JCI219" s="1"/>
      <c r="JCJ219" s="1"/>
      <c r="JCK219" s="1"/>
      <c r="JCL219" s="1"/>
      <c r="JCM219" s="1"/>
      <c r="JCN219" s="1"/>
      <c r="JCO219" s="1"/>
      <c r="JCP219" s="1"/>
      <c r="JCQ219" s="1"/>
      <c r="JCR219" s="1"/>
      <c r="JCS219" s="1"/>
      <c r="JCT219" s="1"/>
      <c r="JCU219" s="1"/>
      <c r="JCV219" s="1"/>
      <c r="JCW219" s="1"/>
      <c r="JCX219" s="1"/>
      <c r="JCY219" s="1"/>
      <c r="JCZ219" s="1"/>
      <c r="JDA219" s="1"/>
      <c r="JDB219" s="1"/>
      <c r="JDC219" s="1"/>
      <c r="JDD219" s="1"/>
      <c r="JDE219" s="1"/>
      <c r="JDF219" s="1"/>
      <c r="JDG219" s="1"/>
      <c r="JDH219" s="1"/>
      <c r="JDI219" s="1"/>
      <c r="JDJ219" s="1"/>
      <c r="JDK219" s="1"/>
      <c r="JDL219" s="1"/>
      <c r="JDM219" s="1"/>
      <c r="JDN219" s="1"/>
      <c r="JDO219" s="1"/>
      <c r="JDP219" s="1"/>
      <c r="JDQ219" s="1"/>
      <c r="JDR219" s="1"/>
      <c r="JDS219" s="1"/>
      <c r="JDT219" s="1"/>
      <c r="JDU219" s="1"/>
      <c r="JDV219" s="1"/>
      <c r="JDW219" s="1"/>
      <c r="JDX219" s="1"/>
      <c r="JDY219" s="1"/>
      <c r="JDZ219" s="1"/>
      <c r="JEA219" s="1"/>
      <c r="JEB219" s="1"/>
      <c r="JEC219" s="1"/>
      <c r="JED219" s="1"/>
      <c r="JEE219" s="1"/>
      <c r="JEF219" s="1"/>
      <c r="JEG219" s="1"/>
      <c r="JEH219" s="1"/>
      <c r="JEI219" s="1"/>
      <c r="JEJ219" s="1"/>
      <c r="JEK219" s="1"/>
      <c r="JEL219" s="1"/>
      <c r="JEM219" s="1"/>
      <c r="JEN219" s="1"/>
      <c r="JEO219" s="1"/>
      <c r="JEP219" s="1"/>
      <c r="JEQ219" s="1"/>
      <c r="JER219" s="1"/>
      <c r="JES219" s="1"/>
      <c r="JET219" s="1"/>
      <c r="JEU219" s="1"/>
      <c r="JEV219" s="1"/>
      <c r="JEW219" s="1"/>
      <c r="JEX219" s="1"/>
      <c r="JEY219" s="1"/>
      <c r="JEZ219" s="1"/>
      <c r="JFA219" s="1"/>
      <c r="JFB219" s="1"/>
      <c r="JFC219" s="1"/>
      <c r="JFD219" s="1"/>
      <c r="JFE219" s="1"/>
      <c r="JFF219" s="1"/>
      <c r="JFG219" s="1"/>
      <c r="JFH219" s="1"/>
      <c r="JFI219" s="1"/>
      <c r="JFJ219" s="1"/>
      <c r="JFK219" s="1"/>
      <c r="JFL219" s="1"/>
      <c r="JFM219" s="1"/>
      <c r="JFN219" s="1"/>
      <c r="JFO219" s="1"/>
      <c r="JFP219" s="1"/>
      <c r="JFQ219" s="1"/>
      <c r="JFR219" s="1"/>
      <c r="JFS219" s="1"/>
      <c r="JFT219" s="1"/>
      <c r="JFU219" s="1"/>
      <c r="JFV219" s="1"/>
      <c r="JFW219" s="1"/>
      <c r="JFX219" s="1"/>
      <c r="JFY219" s="1"/>
      <c r="JFZ219" s="1"/>
      <c r="JGA219" s="1"/>
      <c r="JGB219" s="1"/>
      <c r="JGC219" s="1"/>
      <c r="JGD219" s="1"/>
      <c r="JGE219" s="1"/>
      <c r="JGF219" s="1"/>
      <c r="JGG219" s="1"/>
      <c r="JGH219" s="1"/>
      <c r="JGI219" s="1"/>
      <c r="JGJ219" s="1"/>
      <c r="JGK219" s="1"/>
      <c r="JGL219" s="1"/>
      <c r="JGM219" s="1"/>
      <c r="JGN219" s="1"/>
      <c r="JGO219" s="1"/>
      <c r="JGP219" s="1"/>
      <c r="JGQ219" s="1"/>
      <c r="JGR219" s="1"/>
      <c r="JGS219" s="1"/>
      <c r="JGT219" s="1"/>
      <c r="JGU219" s="1"/>
      <c r="JGV219" s="1"/>
      <c r="JGW219" s="1"/>
      <c r="JGX219" s="1"/>
      <c r="JGY219" s="1"/>
      <c r="JGZ219" s="1"/>
      <c r="JHA219" s="1"/>
      <c r="JHB219" s="1"/>
      <c r="JHC219" s="1"/>
      <c r="JHD219" s="1"/>
      <c r="JHE219" s="1"/>
      <c r="JHF219" s="1"/>
      <c r="JHG219" s="1"/>
      <c r="JHH219" s="1"/>
      <c r="JHI219" s="1"/>
      <c r="JHJ219" s="1"/>
      <c r="JHK219" s="1"/>
      <c r="JHL219" s="1"/>
      <c r="JHM219" s="1"/>
      <c r="JHN219" s="1"/>
      <c r="JHO219" s="1"/>
      <c r="JHP219" s="1"/>
      <c r="JHQ219" s="1"/>
      <c r="JHR219" s="1"/>
      <c r="JHS219" s="1"/>
      <c r="JHT219" s="1"/>
      <c r="JHU219" s="1"/>
      <c r="JHV219" s="1"/>
      <c r="JHW219" s="1"/>
      <c r="JHX219" s="1"/>
      <c r="JHY219" s="1"/>
      <c r="JHZ219" s="1"/>
      <c r="JIA219" s="1"/>
      <c r="JIB219" s="1"/>
      <c r="JIC219" s="1"/>
      <c r="JID219" s="1"/>
      <c r="JIE219" s="1"/>
      <c r="JIF219" s="1"/>
      <c r="JIG219" s="1"/>
      <c r="JIH219" s="1"/>
      <c r="JII219" s="1"/>
      <c r="JIJ219" s="1"/>
      <c r="JIK219" s="1"/>
      <c r="JIL219" s="1"/>
      <c r="JIM219" s="1"/>
      <c r="JIN219" s="1"/>
      <c r="JIO219" s="1"/>
      <c r="JIP219" s="1"/>
      <c r="JIQ219" s="1"/>
      <c r="JIR219" s="1"/>
      <c r="JIS219" s="1"/>
      <c r="JIT219" s="1"/>
      <c r="JIU219" s="1"/>
      <c r="JIV219" s="1"/>
      <c r="JIW219" s="1"/>
      <c r="JIX219" s="1"/>
      <c r="JIY219" s="1"/>
      <c r="JIZ219" s="1"/>
      <c r="JJA219" s="1"/>
      <c r="JJB219" s="1"/>
      <c r="JJC219" s="1"/>
      <c r="JJD219" s="1"/>
      <c r="JJE219" s="1"/>
      <c r="JJF219" s="1"/>
      <c r="JJG219" s="1"/>
      <c r="JJH219" s="1"/>
      <c r="JJI219" s="1"/>
      <c r="JJJ219" s="1"/>
      <c r="JJK219" s="1"/>
      <c r="JJL219" s="1"/>
      <c r="JJM219" s="1"/>
      <c r="JJN219" s="1"/>
      <c r="JJO219" s="1"/>
      <c r="JJP219" s="1"/>
      <c r="JJQ219" s="1"/>
      <c r="JJR219" s="1"/>
      <c r="JJS219" s="1"/>
      <c r="JJT219" s="1"/>
      <c r="JJU219" s="1"/>
      <c r="JJV219" s="1"/>
      <c r="JJW219" s="1"/>
      <c r="JJX219" s="1"/>
      <c r="JJY219" s="1"/>
      <c r="JJZ219" s="1"/>
      <c r="JKA219" s="1"/>
      <c r="JKB219" s="1"/>
      <c r="JKC219" s="1"/>
      <c r="JKD219" s="1"/>
      <c r="JKE219" s="1"/>
      <c r="JKF219" s="1"/>
      <c r="JKG219" s="1"/>
      <c r="JKH219" s="1"/>
      <c r="JKI219" s="1"/>
      <c r="JKJ219" s="1"/>
      <c r="JKK219" s="1"/>
      <c r="JKL219" s="1"/>
      <c r="JKM219" s="1"/>
      <c r="JKN219" s="1"/>
      <c r="JKO219" s="1"/>
      <c r="JKP219" s="1"/>
      <c r="JKQ219" s="1"/>
      <c r="JKR219" s="1"/>
      <c r="JKS219" s="1"/>
      <c r="JKT219" s="1"/>
      <c r="JKU219" s="1"/>
      <c r="JKV219" s="1"/>
      <c r="JKW219" s="1"/>
      <c r="JKX219" s="1"/>
      <c r="JKY219" s="1"/>
      <c r="JKZ219" s="1"/>
      <c r="JLA219" s="1"/>
      <c r="JLB219" s="1"/>
      <c r="JLC219" s="1"/>
      <c r="JLD219" s="1"/>
      <c r="JLE219" s="1"/>
      <c r="JLF219" s="1"/>
      <c r="JLG219" s="1"/>
      <c r="JLH219" s="1"/>
      <c r="JLI219" s="1"/>
      <c r="JLJ219" s="1"/>
      <c r="JLK219" s="1"/>
      <c r="JLL219" s="1"/>
      <c r="JLM219" s="1"/>
      <c r="JLN219" s="1"/>
      <c r="JLO219" s="1"/>
      <c r="JLP219" s="1"/>
      <c r="JLQ219" s="1"/>
      <c r="JLR219" s="1"/>
      <c r="JLS219" s="1"/>
      <c r="JLT219" s="1"/>
      <c r="JLU219" s="1"/>
      <c r="JLV219" s="1"/>
      <c r="JLW219" s="1"/>
      <c r="JLX219" s="1"/>
      <c r="JLY219" s="1"/>
      <c r="JLZ219" s="1"/>
      <c r="JMA219" s="1"/>
      <c r="JMB219" s="1"/>
      <c r="JMC219" s="1"/>
      <c r="JMD219" s="1"/>
      <c r="JME219" s="1"/>
      <c r="JMF219" s="1"/>
      <c r="JMG219" s="1"/>
      <c r="JMH219" s="1"/>
      <c r="JMI219" s="1"/>
      <c r="JMJ219" s="1"/>
      <c r="JMK219" s="1"/>
      <c r="JML219" s="1"/>
      <c r="JMM219" s="1"/>
      <c r="JMN219" s="1"/>
      <c r="JMO219" s="1"/>
      <c r="JMP219" s="1"/>
      <c r="JMQ219" s="1"/>
      <c r="JMR219" s="1"/>
      <c r="JMS219" s="1"/>
      <c r="JMT219" s="1"/>
      <c r="JMU219" s="1"/>
      <c r="JMV219" s="1"/>
      <c r="JMW219" s="1"/>
      <c r="JMX219" s="1"/>
      <c r="JMY219" s="1"/>
      <c r="JMZ219" s="1"/>
      <c r="JNA219" s="1"/>
      <c r="JNB219" s="1"/>
      <c r="JNC219" s="1"/>
      <c r="JND219" s="1"/>
      <c r="JNE219" s="1"/>
      <c r="JNF219" s="1"/>
      <c r="JNG219" s="1"/>
      <c r="JNH219" s="1"/>
      <c r="JNI219" s="1"/>
      <c r="JNJ219" s="1"/>
      <c r="JNK219" s="1"/>
      <c r="JNL219" s="1"/>
      <c r="JNM219" s="1"/>
      <c r="JNN219" s="1"/>
      <c r="JNO219" s="1"/>
      <c r="JNP219" s="1"/>
      <c r="JNQ219" s="1"/>
      <c r="JNR219" s="1"/>
      <c r="JNS219" s="1"/>
      <c r="JNT219" s="1"/>
      <c r="JNU219" s="1"/>
      <c r="JNV219" s="1"/>
      <c r="JNW219" s="1"/>
      <c r="JNX219" s="1"/>
      <c r="JNY219" s="1"/>
      <c r="JNZ219" s="1"/>
      <c r="JOA219" s="1"/>
      <c r="JOB219" s="1"/>
      <c r="JOC219" s="1"/>
      <c r="JOD219" s="1"/>
      <c r="JOE219" s="1"/>
      <c r="JOF219" s="1"/>
      <c r="JOG219" s="1"/>
      <c r="JOH219" s="1"/>
      <c r="JOI219" s="1"/>
      <c r="JOJ219" s="1"/>
      <c r="JOK219" s="1"/>
      <c r="JOL219" s="1"/>
      <c r="JOM219" s="1"/>
      <c r="JON219" s="1"/>
      <c r="JOO219" s="1"/>
      <c r="JOP219" s="1"/>
      <c r="JOQ219" s="1"/>
      <c r="JOR219" s="1"/>
      <c r="JOS219" s="1"/>
      <c r="JOT219" s="1"/>
      <c r="JOU219" s="1"/>
      <c r="JOV219" s="1"/>
      <c r="JOW219" s="1"/>
      <c r="JOX219" s="1"/>
      <c r="JOY219" s="1"/>
      <c r="JOZ219" s="1"/>
      <c r="JPA219" s="1"/>
      <c r="JPB219" s="1"/>
      <c r="JPC219" s="1"/>
      <c r="JPD219" s="1"/>
      <c r="JPE219" s="1"/>
      <c r="JPF219" s="1"/>
      <c r="JPG219" s="1"/>
      <c r="JPH219" s="1"/>
      <c r="JPI219" s="1"/>
      <c r="JPJ219" s="1"/>
      <c r="JPK219" s="1"/>
      <c r="JPL219" s="1"/>
      <c r="JPM219" s="1"/>
      <c r="JPN219" s="1"/>
      <c r="JPO219" s="1"/>
      <c r="JPP219" s="1"/>
      <c r="JPQ219" s="1"/>
      <c r="JPR219" s="1"/>
      <c r="JPS219" s="1"/>
      <c r="JPT219" s="1"/>
      <c r="JPU219" s="1"/>
      <c r="JPV219" s="1"/>
      <c r="JPW219" s="1"/>
      <c r="JPX219" s="1"/>
      <c r="JPY219" s="1"/>
      <c r="JPZ219" s="1"/>
      <c r="JQA219" s="1"/>
      <c r="JQB219" s="1"/>
      <c r="JQC219" s="1"/>
      <c r="JQD219" s="1"/>
      <c r="JQE219" s="1"/>
      <c r="JQF219" s="1"/>
      <c r="JQG219" s="1"/>
      <c r="JQH219" s="1"/>
      <c r="JQI219" s="1"/>
      <c r="JQJ219" s="1"/>
      <c r="JQK219" s="1"/>
      <c r="JQL219" s="1"/>
      <c r="JQM219" s="1"/>
      <c r="JQN219" s="1"/>
      <c r="JQO219" s="1"/>
      <c r="JQP219" s="1"/>
      <c r="JQQ219" s="1"/>
      <c r="JQR219" s="1"/>
      <c r="JQS219" s="1"/>
      <c r="JQT219" s="1"/>
      <c r="JQU219" s="1"/>
      <c r="JQV219" s="1"/>
      <c r="JQW219" s="1"/>
      <c r="JQX219" s="1"/>
      <c r="JQY219" s="1"/>
      <c r="JQZ219" s="1"/>
      <c r="JRA219" s="1"/>
      <c r="JRB219" s="1"/>
      <c r="JRC219" s="1"/>
      <c r="JRD219" s="1"/>
      <c r="JRE219" s="1"/>
      <c r="JRF219" s="1"/>
      <c r="JRG219" s="1"/>
      <c r="JRH219" s="1"/>
      <c r="JRI219" s="1"/>
      <c r="JRJ219" s="1"/>
      <c r="JRK219" s="1"/>
      <c r="JRL219" s="1"/>
      <c r="JRM219" s="1"/>
      <c r="JRN219" s="1"/>
      <c r="JRO219" s="1"/>
      <c r="JRP219" s="1"/>
      <c r="JRQ219" s="1"/>
      <c r="JRR219" s="1"/>
      <c r="JRS219" s="1"/>
      <c r="JRT219" s="1"/>
      <c r="JRU219" s="1"/>
      <c r="JRV219" s="1"/>
      <c r="JRW219" s="1"/>
      <c r="JRX219" s="1"/>
      <c r="JRY219" s="1"/>
      <c r="JRZ219" s="1"/>
      <c r="JSA219" s="1"/>
      <c r="JSB219" s="1"/>
      <c r="JSC219" s="1"/>
      <c r="JSD219" s="1"/>
      <c r="JSE219" s="1"/>
      <c r="JSF219" s="1"/>
      <c r="JSG219" s="1"/>
      <c r="JSH219" s="1"/>
      <c r="JSI219" s="1"/>
      <c r="JSJ219" s="1"/>
      <c r="JSK219" s="1"/>
      <c r="JSL219" s="1"/>
      <c r="JSM219" s="1"/>
      <c r="JSN219" s="1"/>
      <c r="JSO219" s="1"/>
      <c r="JSP219" s="1"/>
      <c r="JSQ219" s="1"/>
      <c r="JSR219" s="1"/>
      <c r="JSS219" s="1"/>
      <c r="JST219" s="1"/>
      <c r="JSU219" s="1"/>
      <c r="JSV219" s="1"/>
      <c r="JSW219" s="1"/>
      <c r="JSX219" s="1"/>
      <c r="JSY219" s="1"/>
      <c r="JSZ219" s="1"/>
      <c r="JTA219" s="1"/>
      <c r="JTB219" s="1"/>
      <c r="JTC219" s="1"/>
      <c r="JTD219" s="1"/>
      <c r="JTE219" s="1"/>
      <c r="JTF219" s="1"/>
      <c r="JTG219" s="1"/>
      <c r="JTH219" s="1"/>
      <c r="JTI219" s="1"/>
      <c r="JTJ219" s="1"/>
      <c r="JTK219" s="1"/>
      <c r="JTL219" s="1"/>
      <c r="JTM219" s="1"/>
      <c r="JTN219" s="1"/>
      <c r="JTO219" s="1"/>
      <c r="JTP219" s="1"/>
      <c r="JTQ219" s="1"/>
      <c r="JTR219" s="1"/>
      <c r="JTS219" s="1"/>
      <c r="JTT219" s="1"/>
      <c r="JTU219" s="1"/>
      <c r="JTV219" s="1"/>
      <c r="JTW219" s="1"/>
      <c r="JTX219" s="1"/>
      <c r="JTY219" s="1"/>
      <c r="JTZ219" s="1"/>
      <c r="JUA219" s="1"/>
      <c r="JUB219" s="1"/>
      <c r="JUC219" s="1"/>
      <c r="JUD219" s="1"/>
      <c r="JUE219" s="1"/>
      <c r="JUF219" s="1"/>
      <c r="JUG219" s="1"/>
      <c r="JUH219" s="1"/>
      <c r="JUI219" s="1"/>
      <c r="JUJ219" s="1"/>
      <c r="JUK219" s="1"/>
      <c r="JUL219" s="1"/>
      <c r="JUM219" s="1"/>
      <c r="JUN219" s="1"/>
      <c r="JUO219" s="1"/>
      <c r="JUP219" s="1"/>
      <c r="JUQ219" s="1"/>
      <c r="JUR219" s="1"/>
      <c r="JUS219" s="1"/>
      <c r="JUT219" s="1"/>
      <c r="JUU219" s="1"/>
      <c r="JUV219" s="1"/>
      <c r="JUW219" s="1"/>
      <c r="JUX219" s="1"/>
      <c r="JUY219" s="1"/>
      <c r="JUZ219" s="1"/>
      <c r="JVA219" s="1"/>
      <c r="JVB219" s="1"/>
      <c r="JVC219" s="1"/>
      <c r="JVD219" s="1"/>
      <c r="JVE219" s="1"/>
      <c r="JVF219" s="1"/>
      <c r="JVG219" s="1"/>
      <c r="JVH219" s="1"/>
      <c r="JVI219" s="1"/>
      <c r="JVJ219" s="1"/>
      <c r="JVK219" s="1"/>
      <c r="JVL219" s="1"/>
      <c r="JVM219" s="1"/>
      <c r="JVN219" s="1"/>
      <c r="JVO219" s="1"/>
      <c r="JVP219" s="1"/>
      <c r="JVQ219" s="1"/>
      <c r="JVR219" s="1"/>
      <c r="JVS219" s="1"/>
      <c r="JVT219" s="1"/>
      <c r="JVU219" s="1"/>
      <c r="JVV219" s="1"/>
      <c r="JVW219" s="1"/>
      <c r="JVX219" s="1"/>
      <c r="JVY219" s="1"/>
      <c r="JVZ219" s="1"/>
      <c r="JWA219" s="1"/>
      <c r="JWB219" s="1"/>
      <c r="JWC219" s="1"/>
      <c r="JWD219" s="1"/>
      <c r="JWE219" s="1"/>
      <c r="JWF219" s="1"/>
      <c r="JWG219" s="1"/>
      <c r="JWH219" s="1"/>
      <c r="JWI219" s="1"/>
      <c r="JWJ219" s="1"/>
      <c r="JWK219" s="1"/>
      <c r="JWL219" s="1"/>
      <c r="JWM219" s="1"/>
      <c r="JWN219" s="1"/>
      <c r="JWO219" s="1"/>
      <c r="JWP219" s="1"/>
      <c r="JWQ219" s="1"/>
      <c r="JWR219" s="1"/>
      <c r="JWS219" s="1"/>
      <c r="JWT219" s="1"/>
      <c r="JWU219" s="1"/>
      <c r="JWV219" s="1"/>
      <c r="JWW219" s="1"/>
      <c r="JWX219" s="1"/>
      <c r="JWY219" s="1"/>
      <c r="JWZ219" s="1"/>
      <c r="JXA219" s="1"/>
      <c r="JXB219" s="1"/>
      <c r="JXC219" s="1"/>
      <c r="JXD219" s="1"/>
      <c r="JXE219" s="1"/>
      <c r="JXF219" s="1"/>
      <c r="JXG219" s="1"/>
      <c r="JXH219" s="1"/>
      <c r="JXI219" s="1"/>
      <c r="JXJ219" s="1"/>
      <c r="JXK219" s="1"/>
      <c r="JXL219" s="1"/>
      <c r="JXM219" s="1"/>
      <c r="JXN219" s="1"/>
      <c r="JXO219" s="1"/>
      <c r="JXP219" s="1"/>
      <c r="JXQ219" s="1"/>
      <c r="JXR219" s="1"/>
      <c r="JXS219" s="1"/>
      <c r="JXT219" s="1"/>
      <c r="JXU219" s="1"/>
      <c r="JXV219" s="1"/>
      <c r="JXW219" s="1"/>
      <c r="JXX219" s="1"/>
      <c r="JXY219" s="1"/>
      <c r="JXZ219" s="1"/>
      <c r="JYA219" s="1"/>
      <c r="JYB219" s="1"/>
      <c r="JYC219" s="1"/>
      <c r="JYD219" s="1"/>
      <c r="JYE219" s="1"/>
      <c r="JYF219" s="1"/>
      <c r="JYG219" s="1"/>
      <c r="JYH219" s="1"/>
      <c r="JYI219" s="1"/>
      <c r="JYJ219" s="1"/>
      <c r="JYK219" s="1"/>
      <c r="JYL219" s="1"/>
      <c r="JYM219" s="1"/>
      <c r="JYN219" s="1"/>
      <c r="JYO219" s="1"/>
      <c r="JYP219" s="1"/>
      <c r="JYQ219" s="1"/>
      <c r="JYR219" s="1"/>
      <c r="JYS219" s="1"/>
      <c r="JYT219" s="1"/>
      <c r="JYU219" s="1"/>
      <c r="JYV219" s="1"/>
      <c r="JYW219" s="1"/>
      <c r="JYX219" s="1"/>
      <c r="JYY219" s="1"/>
      <c r="JYZ219" s="1"/>
      <c r="JZA219" s="1"/>
      <c r="JZB219" s="1"/>
      <c r="JZC219" s="1"/>
      <c r="JZD219" s="1"/>
      <c r="JZE219" s="1"/>
      <c r="JZF219" s="1"/>
      <c r="JZG219" s="1"/>
      <c r="JZH219" s="1"/>
      <c r="JZI219" s="1"/>
      <c r="JZJ219" s="1"/>
      <c r="JZK219" s="1"/>
      <c r="JZL219" s="1"/>
      <c r="JZM219" s="1"/>
      <c r="JZN219" s="1"/>
      <c r="JZO219" s="1"/>
      <c r="JZP219" s="1"/>
      <c r="JZQ219" s="1"/>
      <c r="JZR219" s="1"/>
      <c r="JZS219" s="1"/>
      <c r="JZT219" s="1"/>
      <c r="JZU219" s="1"/>
      <c r="JZV219" s="1"/>
      <c r="JZW219" s="1"/>
      <c r="JZX219" s="1"/>
      <c r="JZY219" s="1"/>
      <c r="JZZ219" s="1"/>
      <c r="KAA219" s="1"/>
      <c r="KAB219" s="1"/>
      <c r="KAC219" s="1"/>
      <c r="KAD219" s="1"/>
      <c r="KAE219" s="1"/>
      <c r="KAF219" s="1"/>
      <c r="KAG219" s="1"/>
      <c r="KAH219" s="1"/>
      <c r="KAI219" s="1"/>
      <c r="KAJ219" s="1"/>
      <c r="KAK219" s="1"/>
      <c r="KAL219" s="1"/>
      <c r="KAM219" s="1"/>
      <c r="KAN219" s="1"/>
      <c r="KAO219" s="1"/>
      <c r="KAP219" s="1"/>
      <c r="KAQ219" s="1"/>
      <c r="KAR219" s="1"/>
      <c r="KAS219" s="1"/>
      <c r="KAT219" s="1"/>
      <c r="KAU219" s="1"/>
      <c r="KAV219" s="1"/>
      <c r="KAW219" s="1"/>
      <c r="KAX219" s="1"/>
      <c r="KAY219" s="1"/>
      <c r="KAZ219" s="1"/>
      <c r="KBA219" s="1"/>
      <c r="KBB219" s="1"/>
      <c r="KBC219" s="1"/>
      <c r="KBD219" s="1"/>
      <c r="KBE219" s="1"/>
      <c r="KBF219" s="1"/>
      <c r="KBG219" s="1"/>
      <c r="KBH219" s="1"/>
      <c r="KBI219" s="1"/>
      <c r="KBJ219" s="1"/>
      <c r="KBK219" s="1"/>
      <c r="KBL219" s="1"/>
      <c r="KBM219" s="1"/>
      <c r="KBN219" s="1"/>
      <c r="KBO219" s="1"/>
      <c r="KBP219" s="1"/>
      <c r="KBQ219" s="1"/>
      <c r="KBR219" s="1"/>
      <c r="KBS219" s="1"/>
      <c r="KBT219" s="1"/>
      <c r="KBU219" s="1"/>
      <c r="KBV219" s="1"/>
      <c r="KBW219" s="1"/>
      <c r="KBX219" s="1"/>
      <c r="KBY219" s="1"/>
      <c r="KBZ219" s="1"/>
      <c r="KCA219" s="1"/>
      <c r="KCB219" s="1"/>
      <c r="KCC219" s="1"/>
      <c r="KCD219" s="1"/>
      <c r="KCE219" s="1"/>
      <c r="KCF219" s="1"/>
      <c r="KCG219" s="1"/>
      <c r="KCH219" s="1"/>
      <c r="KCI219" s="1"/>
      <c r="KCJ219" s="1"/>
      <c r="KCK219" s="1"/>
      <c r="KCL219" s="1"/>
      <c r="KCM219" s="1"/>
      <c r="KCN219" s="1"/>
      <c r="KCO219" s="1"/>
      <c r="KCP219" s="1"/>
      <c r="KCQ219" s="1"/>
      <c r="KCR219" s="1"/>
      <c r="KCS219" s="1"/>
      <c r="KCT219" s="1"/>
      <c r="KCU219" s="1"/>
      <c r="KCV219" s="1"/>
      <c r="KCW219" s="1"/>
      <c r="KCX219" s="1"/>
      <c r="KCY219" s="1"/>
      <c r="KCZ219" s="1"/>
      <c r="KDA219" s="1"/>
      <c r="KDB219" s="1"/>
      <c r="KDC219" s="1"/>
      <c r="KDD219" s="1"/>
      <c r="KDE219" s="1"/>
      <c r="KDF219" s="1"/>
      <c r="KDG219" s="1"/>
      <c r="KDH219" s="1"/>
      <c r="KDI219" s="1"/>
      <c r="KDJ219" s="1"/>
      <c r="KDK219" s="1"/>
      <c r="KDL219" s="1"/>
      <c r="KDM219" s="1"/>
      <c r="KDN219" s="1"/>
      <c r="KDO219" s="1"/>
      <c r="KDP219" s="1"/>
      <c r="KDQ219" s="1"/>
      <c r="KDR219" s="1"/>
      <c r="KDS219" s="1"/>
      <c r="KDT219" s="1"/>
      <c r="KDU219" s="1"/>
      <c r="KDV219" s="1"/>
      <c r="KDW219" s="1"/>
      <c r="KDX219" s="1"/>
      <c r="KDY219" s="1"/>
      <c r="KDZ219" s="1"/>
      <c r="KEA219" s="1"/>
      <c r="KEB219" s="1"/>
      <c r="KEC219" s="1"/>
      <c r="KED219" s="1"/>
      <c r="KEE219" s="1"/>
      <c r="KEF219" s="1"/>
      <c r="KEG219" s="1"/>
      <c r="KEH219" s="1"/>
      <c r="KEI219" s="1"/>
      <c r="KEJ219" s="1"/>
      <c r="KEK219" s="1"/>
      <c r="KEL219" s="1"/>
      <c r="KEM219" s="1"/>
      <c r="KEN219" s="1"/>
      <c r="KEO219" s="1"/>
      <c r="KEP219" s="1"/>
      <c r="KEQ219" s="1"/>
      <c r="KER219" s="1"/>
      <c r="KES219" s="1"/>
      <c r="KET219" s="1"/>
      <c r="KEU219" s="1"/>
      <c r="KEV219" s="1"/>
      <c r="KEW219" s="1"/>
      <c r="KEX219" s="1"/>
      <c r="KEY219" s="1"/>
      <c r="KEZ219" s="1"/>
      <c r="KFA219" s="1"/>
      <c r="KFB219" s="1"/>
      <c r="KFC219" s="1"/>
      <c r="KFD219" s="1"/>
      <c r="KFE219" s="1"/>
      <c r="KFF219" s="1"/>
      <c r="KFG219" s="1"/>
      <c r="KFH219" s="1"/>
      <c r="KFI219" s="1"/>
      <c r="KFJ219" s="1"/>
      <c r="KFK219" s="1"/>
      <c r="KFL219" s="1"/>
      <c r="KFM219" s="1"/>
      <c r="KFN219" s="1"/>
      <c r="KFO219" s="1"/>
      <c r="KFP219" s="1"/>
      <c r="KFQ219" s="1"/>
      <c r="KFR219" s="1"/>
      <c r="KFS219" s="1"/>
      <c r="KFT219" s="1"/>
      <c r="KFU219" s="1"/>
      <c r="KFV219" s="1"/>
      <c r="KFW219" s="1"/>
      <c r="KFX219" s="1"/>
      <c r="KFY219" s="1"/>
      <c r="KFZ219" s="1"/>
      <c r="KGA219" s="1"/>
      <c r="KGB219" s="1"/>
      <c r="KGC219" s="1"/>
      <c r="KGD219" s="1"/>
      <c r="KGE219" s="1"/>
      <c r="KGF219" s="1"/>
      <c r="KGG219" s="1"/>
      <c r="KGH219" s="1"/>
      <c r="KGI219" s="1"/>
      <c r="KGJ219" s="1"/>
      <c r="KGK219" s="1"/>
      <c r="KGL219" s="1"/>
      <c r="KGM219" s="1"/>
      <c r="KGN219" s="1"/>
      <c r="KGO219" s="1"/>
      <c r="KGP219" s="1"/>
      <c r="KGQ219" s="1"/>
      <c r="KGR219" s="1"/>
      <c r="KGS219" s="1"/>
      <c r="KGT219" s="1"/>
      <c r="KGU219" s="1"/>
      <c r="KGV219" s="1"/>
      <c r="KGW219" s="1"/>
      <c r="KGX219" s="1"/>
      <c r="KGY219" s="1"/>
      <c r="KGZ219" s="1"/>
      <c r="KHA219" s="1"/>
      <c r="KHB219" s="1"/>
      <c r="KHC219" s="1"/>
      <c r="KHD219" s="1"/>
      <c r="KHE219" s="1"/>
      <c r="KHF219" s="1"/>
      <c r="KHG219" s="1"/>
      <c r="KHH219" s="1"/>
      <c r="KHI219" s="1"/>
      <c r="KHJ219" s="1"/>
      <c r="KHK219" s="1"/>
      <c r="KHL219" s="1"/>
      <c r="KHM219" s="1"/>
      <c r="KHN219" s="1"/>
      <c r="KHO219" s="1"/>
      <c r="KHP219" s="1"/>
      <c r="KHQ219" s="1"/>
      <c r="KHR219" s="1"/>
      <c r="KHS219" s="1"/>
      <c r="KHT219" s="1"/>
      <c r="KHU219" s="1"/>
      <c r="KHV219" s="1"/>
      <c r="KHW219" s="1"/>
      <c r="KHX219" s="1"/>
      <c r="KHY219" s="1"/>
      <c r="KHZ219" s="1"/>
      <c r="KIA219" s="1"/>
      <c r="KIB219" s="1"/>
      <c r="KIC219" s="1"/>
      <c r="KID219" s="1"/>
      <c r="KIE219" s="1"/>
      <c r="KIF219" s="1"/>
      <c r="KIG219" s="1"/>
      <c r="KIH219" s="1"/>
      <c r="KII219" s="1"/>
      <c r="KIJ219" s="1"/>
      <c r="KIK219" s="1"/>
      <c r="KIL219" s="1"/>
      <c r="KIM219" s="1"/>
      <c r="KIN219" s="1"/>
      <c r="KIO219" s="1"/>
      <c r="KIP219" s="1"/>
      <c r="KIQ219" s="1"/>
      <c r="KIR219" s="1"/>
      <c r="KIS219" s="1"/>
      <c r="KIT219" s="1"/>
      <c r="KIU219" s="1"/>
      <c r="KIV219" s="1"/>
      <c r="KIW219" s="1"/>
      <c r="KIX219" s="1"/>
      <c r="KIY219" s="1"/>
      <c r="KIZ219" s="1"/>
      <c r="KJA219" s="1"/>
      <c r="KJB219" s="1"/>
      <c r="KJC219" s="1"/>
      <c r="KJD219" s="1"/>
      <c r="KJE219" s="1"/>
      <c r="KJF219" s="1"/>
      <c r="KJG219" s="1"/>
      <c r="KJH219" s="1"/>
      <c r="KJI219" s="1"/>
      <c r="KJJ219" s="1"/>
      <c r="KJK219" s="1"/>
      <c r="KJL219" s="1"/>
      <c r="KJM219" s="1"/>
      <c r="KJN219" s="1"/>
      <c r="KJO219" s="1"/>
      <c r="KJP219" s="1"/>
      <c r="KJQ219" s="1"/>
      <c r="KJR219" s="1"/>
      <c r="KJS219" s="1"/>
      <c r="KJT219" s="1"/>
      <c r="KJU219" s="1"/>
      <c r="KJV219" s="1"/>
      <c r="KJW219" s="1"/>
      <c r="KJX219" s="1"/>
      <c r="KJY219" s="1"/>
      <c r="KJZ219" s="1"/>
      <c r="KKA219" s="1"/>
      <c r="KKB219" s="1"/>
      <c r="KKC219" s="1"/>
      <c r="KKD219" s="1"/>
      <c r="KKE219" s="1"/>
      <c r="KKF219" s="1"/>
      <c r="KKG219" s="1"/>
      <c r="KKH219" s="1"/>
      <c r="KKI219" s="1"/>
      <c r="KKJ219" s="1"/>
      <c r="KKK219" s="1"/>
      <c r="KKL219" s="1"/>
      <c r="KKM219" s="1"/>
      <c r="KKN219" s="1"/>
      <c r="KKO219" s="1"/>
      <c r="KKP219" s="1"/>
      <c r="KKQ219" s="1"/>
      <c r="KKR219" s="1"/>
      <c r="KKS219" s="1"/>
      <c r="KKT219" s="1"/>
      <c r="KKU219" s="1"/>
      <c r="KKV219" s="1"/>
      <c r="KKW219" s="1"/>
      <c r="KKX219" s="1"/>
      <c r="KKY219" s="1"/>
      <c r="KKZ219" s="1"/>
      <c r="KLA219" s="1"/>
      <c r="KLB219" s="1"/>
      <c r="KLC219" s="1"/>
      <c r="KLD219" s="1"/>
      <c r="KLE219" s="1"/>
      <c r="KLF219" s="1"/>
      <c r="KLG219" s="1"/>
      <c r="KLH219" s="1"/>
      <c r="KLI219" s="1"/>
      <c r="KLJ219" s="1"/>
      <c r="KLK219" s="1"/>
      <c r="KLL219" s="1"/>
      <c r="KLM219" s="1"/>
      <c r="KLN219" s="1"/>
      <c r="KLO219" s="1"/>
      <c r="KLP219" s="1"/>
      <c r="KLQ219" s="1"/>
      <c r="KLR219" s="1"/>
      <c r="KLS219" s="1"/>
      <c r="KLT219" s="1"/>
      <c r="KLU219" s="1"/>
      <c r="KLV219" s="1"/>
      <c r="KLW219" s="1"/>
      <c r="KLX219" s="1"/>
      <c r="KLY219" s="1"/>
      <c r="KLZ219" s="1"/>
      <c r="KMA219" s="1"/>
      <c r="KMB219" s="1"/>
      <c r="KMC219" s="1"/>
      <c r="KMD219" s="1"/>
      <c r="KME219" s="1"/>
      <c r="KMF219" s="1"/>
      <c r="KMG219" s="1"/>
      <c r="KMH219" s="1"/>
      <c r="KMI219" s="1"/>
      <c r="KMJ219" s="1"/>
      <c r="KMK219" s="1"/>
      <c r="KML219" s="1"/>
      <c r="KMM219" s="1"/>
      <c r="KMN219" s="1"/>
      <c r="KMO219" s="1"/>
      <c r="KMP219" s="1"/>
      <c r="KMQ219" s="1"/>
      <c r="KMR219" s="1"/>
      <c r="KMS219" s="1"/>
      <c r="KMT219" s="1"/>
      <c r="KMU219" s="1"/>
      <c r="KMV219" s="1"/>
      <c r="KMW219" s="1"/>
      <c r="KMX219" s="1"/>
      <c r="KMY219" s="1"/>
      <c r="KMZ219" s="1"/>
      <c r="KNA219" s="1"/>
      <c r="KNB219" s="1"/>
      <c r="KNC219" s="1"/>
      <c r="KND219" s="1"/>
      <c r="KNE219" s="1"/>
      <c r="KNF219" s="1"/>
      <c r="KNG219" s="1"/>
      <c r="KNH219" s="1"/>
      <c r="KNI219" s="1"/>
      <c r="KNJ219" s="1"/>
      <c r="KNK219" s="1"/>
      <c r="KNL219" s="1"/>
      <c r="KNM219" s="1"/>
      <c r="KNN219" s="1"/>
      <c r="KNO219" s="1"/>
      <c r="KNP219" s="1"/>
      <c r="KNQ219" s="1"/>
      <c r="KNR219" s="1"/>
      <c r="KNS219" s="1"/>
      <c r="KNT219" s="1"/>
      <c r="KNU219" s="1"/>
      <c r="KNV219" s="1"/>
      <c r="KNW219" s="1"/>
      <c r="KNX219" s="1"/>
      <c r="KNY219" s="1"/>
      <c r="KNZ219" s="1"/>
      <c r="KOA219" s="1"/>
      <c r="KOB219" s="1"/>
      <c r="KOC219" s="1"/>
      <c r="KOD219" s="1"/>
      <c r="KOE219" s="1"/>
      <c r="KOF219" s="1"/>
      <c r="KOG219" s="1"/>
      <c r="KOH219" s="1"/>
      <c r="KOI219" s="1"/>
      <c r="KOJ219" s="1"/>
      <c r="KOK219" s="1"/>
      <c r="KOL219" s="1"/>
      <c r="KOM219" s="1"/>
      <c r="KON219" s="1"/>
      <c r="KOO219" s="1"/>
      <c r="KOP219" s="1"/>
      <c r="KOQ219" s="1"/>
      <c r="KOR219" s="1"/>
      <c r="KOS219" s="1"/>
      <c r="KOT219" s="1"/>
      <c r="KOU219" s="1"/>
      <c r="KOV219" s="1"/>
      <c r="KOW219" s="1"/>
      <c r="KOX219" s="1"/>
      <c r="KOY219" s="1"/>
      <c r="KOZ219" s="1"/>
      <c r="KPA219" s="1"/>
      <c r="KPB219" s="1"/>
      <c r="KPC219" s="1"/>
      <c r="KPD219" s="1"/>
      <c r="KPE219" s="1"/>
      <c r="KPF219" s="1"/>
      <c r="KPG219" s="1"/>
      <c r="KPH219" s="1"/>
      <c r="KPI219" s="1"/>
      <c r="KPJ219" s="1"/>
      <c r="KPK219" s="1"/>
      <c r="KPL219" s="1"/>
      <c r="KPM219" s="1"/>
      <c r="KPN219" s="1"/>
      <c r="KPO219" s="1"/>
      <c r="KPP219" s="1"/>
      <c r="KPQ219" s="1"/>
      <c r="KPR219" s="1"/>
      <c r="KPS219" s="1"/>
      <c r="KPT219" s="1"/>
      <c r="KPU219" s="1"/>
      <c r="KPV219" s="1"/>
      <c r="KPW219" s="1"/>
      <c r="KPX219" s="1"/>
      <c r="KPY219" s="1"/>
      <c r="KPZ219" s="1"/>
      <c r="KQA219" s="1"/>
      <c r="KQB219" s="1"/>
      <c r="KQC219" s="1"/>
      <c r="KQD219" s="1"/>
      <c r="KQE219" s="1"/>
      <c r="KQF219" s="1"/>
      <c r="KQG219" s="1"/>
      <c r="KQH219" s="1"/>
      <c r="KQI219" s="1"/>
      <c r="KQJ219" s="1"/>
      <c r="KQK219" s="1"/>
      <c r="KQL219" s="1"/>
      <c r="KQM219" s="1"/>
      <c r="KQN219" s="1"/>
      <c r="KQO219" s="1"/>
      <c r="KQP219" s="1"/>
      <c r="KQQ219" s="1"/>
      <c r="KQR219" s="1"/>
      <c r="KQS219" s="1"/>
      <c r="KQT219" s="1"/>
      <c r="KQU219" s="1"/>
      <c r="KQV219" s="1"/>
      <c r="KQW219" s="1"/>
      <c r="KQX219" s="1"/>
      <c r="KQY219" s="1"/>
      <c r="KQZ219" s="1"/>
      <c r="KRA219" s="1"/>
      <c r="KRB219" s="1"/>
      <c r="KRC219" s="1"/>
      <c r="KRD219" s="1"/>
      <c r="KRE219" s="1"/>
      <c r="KRF219" s="1"/>
      <c r="KRG219" s="1"/>
      <c r="KRH219" s="1"/>
      <c r="KRI219" s="1"/>
      <c r="KRJ219" s="1"/>
      <c r="KRK219" s="1"/>
      <c r="KRL219" s="1"/>
      <c r="KRM219" s="1"/>
      <c r="KRN219" s="1"/>
      <c r="KRO219" s="1"/>
      <c r="KRP219" s="1"/>
      <c r="KRQ219" s="1"/>
      <c r="KRR219" s="1"/>
      <c r="KRS219" s="1"/>
      <c r="KRT219" s="1"/>
      <c r="KRU219" s="1"/>
      <c r="KRV219" s="1"/>
      <c r="KRW219" s="1"/>
      <c r="KRX219" s="1"/>
      <c r="KRY219" s="1"/>
      <c r="KRZ219" s="1"/>
      <c r="KSA219" s="1"/>
      <c r="KSB219" s="1"/>
      <c r="KSC219" s="1"/>
      <c r="KSD219" s="1"/>
      <c r="KSE219" s="1"/>
      <c r="KSF219" s="1"/>
      <c r="KSG219" s="1"/>
      <c r="KSH219" s="1"/>
      <c r="KSI219" s="1"/>
      <c r="KSJ219" s="1"/>
      <c r="KSK219" s="1"/>
      <c r="KSL219" s="1"/>
      <c r="KSM219" s="1"/>
      <c r="KSN219" s="1"/>
      <c r="KSO219" s="1"/>
      <c r="KSP219" s="1"/>
      <c r="KSQ219" s="1"/>
      <c r="KSR219" s="1"/>
      <c r="KSS219" s="1"/>
      <c r="KST219" s="1"/>
      <c r="KSU219" s="1"/>
      <c r="KSV219" s="1"/>
      <c r="KSW219" s="1"/>
      <c r="KSX219" s="1"/>
      <c r="KSY219" s="1"/>
      <c r="KSZ219" s="1"/>
      <c r="KTA219" s="1"/>
      <c r="KTB219" s="1"/>
      <c r="KTC219" s="1"/>
      <c r="KTD219" s="1"/>
      <c r="KTE219" s="1"/>
      <c r="KTF219" s="1"/>
      <c r="KTG219" s="1"/>
      <c r="KTH219" s="1"/>
      <c r="KTI219" s="1"/>
      <c r="KTJ219" s="1"/>
      <c r="KTK219" s="1"/>
      <c r="KTL219" s="1"/>
      <c r="KTM219" s="1"/>
      <c r="KTN219" s="1"/>
      <c r="KTO219" s="1"/>
      <c r="KTP219" s="1"/>
      <c r="KTQ219" s="1"/>
      <c r="KTR219" s="1"/>
      <c r="KTS219" s="1"/>
      <c r="KTT219" s="1"/>
      <c r="KTU219" s="1"/>
      <c r="KTV219" s="1"/>
      <c r="KTW219" s="1"/>
      <c r="KTX219" s="1"/>
      <c r="KTY219" s="1"/>
      <c r="KTZ219" s="1"/>
      <c r="KUA219" s="1"/>
      <c r="KUB219" s="1"/>
      <c r="KUC219" s="1"/>
      <c r="KUD219" s="1"/>
      <c r="KUE219" s="1"/>
      <c r="KUF219" s="1"/>
      <c r="KUG219" s="1"/>
      <c r="KUH219" s="1"/>
      <c r="KUI219" s="1"/>
      <c r="KUJ219" s="1"/>
      <c r="KUK219" s="1"/>
      <c r="KUL219" s="1"/>
      <c r="KUM219" s="1"/>
      <c r="KUN219" s="1"/>
      <c r="KUO219" s="1"/>
      <c r="KUP219" s="1"/>
      <c r="KUQ219" s="1"/>
      <c r="KUR219" s="1"/>
      <c r="KUS219" s="1"/>
      <c r="KUT219" s="1"/>
      <c r="KUU219" s="1"/>
      <c r="KUV219" s="1"/>
      <c r="KUW219" s="1"/>
      <c r="KUX219" s="1"/>
      <c r="KUY219" s="1"/>
      <c r="KUZ219" s="1"/>
      <c r="KVA219" s="1"/>
      <c r="KVB219" s="1"/>
      <c r="KVC219" s="1"/>
      <c r="KVD219" s="1"/>
      <c r="KVE219" s="1"/>
      <c r="KVF219" s="1"/>
      <c r="KVG219" s="1"/>
      <c r="KVH219" s="1"/>
      <c r="KVI219" s="1"/>
      <c r="KVJ219" s="1"/>
      <c r="KVK219" s="1"/>
      <c r="KVL219" s="1"/>
      <c r="KVM219" s="1"/>
      <c r="KVN219" s="1"/>
      <c r="KVO219" s="1"/>
      <c r="KVP219" s="1"/>
      <c r="KVQ219" s="1"/>
      <c r="KVR219" s="1"/>
      <c r="KVS219" s="1"/>
      <c r="KVT219" s="1"/>
      <c r="KVU219" s="1"/>
      <c r="KVV219" s="1"/>
      <c r="KVW219" s="1"/>
      <c r="KVX219" s="1"/>
      <c r="KVY219" s="1"/>
      <c r="KVZ219" s="1"/>
      <c r="KWA219" s="1"/>
      <c r="KWB219" s="1"/>
      <c r="KWC219" s="1"/>
      <c r="KWD219" s="1"/>
      <c r="KWE219" s="1"/>
      <c r="KWF219" s="1"/>
      <c r="KWG219" s="1"/>
      <c r="KWH219" s="1"/>
      <c r="KWI219" s="1"/>
      <c r="KWJ219" s="1"/>
      <c r="KWK219" s="1"/>
      <c r="KWL219" s="1"/>
      <c r="KWM219" s="1"/>
      <c r="KWN219" s="1"/>
      <c r="KWO219" s="1"/>
      <c r="KWP219" s="1"/>
      <c r="KWQ219" s="1"/>
      <c r="KWR219" s="1"/>
      <c r="KWS219" s="1"/>
      <c r="KWT219" s="1"/>
      <c r="KWU219" s="1"/>
      <c r="KWV219" s="1"/>
      <c r="KWW219" s="1"/>
      <c r="KWX219" s="1"/>
      <c r="KWY219" s="1"/>
      <c r="KWZ219" s="1"/>
      <c r="KXA219" s="1"/>
      <c r="KXB219" s="1"/>
      <c r="KXC219" s="1"/>
      <c r="KXD219" s="1"/>
      <c r="KXE219" s="1"/>
      <c r="KXF219" s="1"/>
      <c r="KXG219" s="1"/>
      <c r="KXH219" s="1"/>
      <c r="KXI219" s="1"/>
      <c r="KXJ219" s="1"/>
      <c r="KXK219" s="1"/>
      <c r="KXL219" s="1"/>
      <c r="KXM219" s="1"/>
      <c r="KXN219" s="1"/>
      <c r="KXO219" s="1"/>
      <c r="KXP219" s="1"/>
      <c r="KXQ219" s="1"/>
      <c r="KXR219" s="1"/>
      <c r="KXS219" s="1"/>
      <c r="KXT219" s="1"/>
      <c r="KXU219" s="1"/>
      <c r="KXV219" s="1"/>
      <c r="KXW219" s="1"/>
      <c r="KXX219" s="1"/>
      <c r="KXY219" s="1"/>
      <c r="KXZ219" s="1"/>
      <c r="KYA219" s="1"/>
      <c r="KYB219" s="1"/>
      <c r="KYC219" s="1"/>
      <c r="KYD219" s="1"/>
      <c r="KYE219" s="1"/>
      <c r="KYF219" s="1"/>
      <c r="KYG219" s="1"/>
      <c r="KYH219" s="1"/>
      <c r="KYI219" s="1"/>
      <c r="KYJ219" s="1"/>
      <c r="KYK219" s="1"/>
      <c r="KYL219" s="1"/>
      <c r="KYM219" s="1"/>
      <c r="KYN219" s="1"/>
      <c r="KYO219" s="1"/>
      <c r="KYP219" s="1"/>
      <c r="KYQ219" s="1"/>
      <c r="KYR219" s="1"/>
      <c r="KYS219" s="1"/>
      <c r="KYT219" s="1"/>
      <c r="KYU219" s="1"/>
      <c r="KYV219" s="1"/>
      <c r="KYW219" s="1"/>
      <c r="KYX219" s="1"/>
      <c r="KYY219" s="1"/>
      <c r="KYZ219" s="1"/>
      <c r="KZA219" s="1"/>
      <c r="KZB219" s="1"/>
      <c r="KZC219" s="1"/>
      <c r="KZD219" s="1"/>
      <c r="KZE219" s="1"/>
      <c r="KZF219" s="1"/>
      <c r="KZG219" s="1"/>
      <c r="KZH219" s="1"/>
      <c r="KZI219" s="1"/>
      <c r="KZJ219" s="1"/>
      <c r="KZK219" s="1"/>
      <c r="KZL219" s="1"/>
      <c r="KZM219" s="1"/>
      <c r="KZN219" s="1"/>
      <c r="KZO219" s="1"/>
      <c r="KZP219" s="1"/>
      <c r="KZQ219" s="1"/>
      <c r="KZR219" s="1"/>
      <c r="KZS219" s="1"/>
      <c r="KZT219" s="1"/>
      <c r="KZU219" s="1"/>
      <c r="KZV219" s="1"/>
      <c r="KZW219" s="1"/>
      <c r="KZX219" s="1"/>
      <c r="KZY219" s="1"/>
      <c r="KZZ219" s="1"/>
      <c r="LAA219" s="1"/>
      <c r="LAB219" s="1"/>
      <c r="LAC219" s="1"/>
      <c r="LAD219" s="1"/>
      <c r="LAE219" s="1"/>
      <c r="LAF219" s="1"/>
      <c r="LAG219" s="1"/>
      <c r="LAH219" s="1"/>
      <c r="LAI219" s="1"/>
      <c r="LAJ219" s="1"/>
      <c r="LAK219" s="1"/>
      <c r="LAL219" s="1"/>
      <c r="LAM219" s="1"/>
      <c r="LAN219" s="1"/>
      <c r="LAO219" s="1"/>
      <c r="LAP219" s="1"/>
      <c r="LAQ219" s="1"/>
      <c r="LAR219" s="1"/>
      <c r="LAS219" s="1"/>
      <c r="LAT219" s="1"/>
      <c r="LAU219" s="1"/>
      <c r="LAV219" s="1"/>
      <c r="LAW219" s="1"/>
      <c r="LAX219" s="1"/>
      <c r="LAY219" s="1"/>
      <c r="LAZ219" s="1"/>
      <c r="LBA219" s="1"/>
      <c r="LBB219" s="1"/>
      <c r="LBC219" s="1"/>
      <c r="LBD219" s="1"/>
      <c r="LBE219" s="1"/>
      <c r="LBF219" s="1"/>
      <c r="LBG219" s="1"/>
      <c r="LBH219" s="1"/>
      <c r="LBI219" s="1"/>
      <c r="LBJ219" s="1"/>
      <c r="LBK219" s="1"/>
      <c r="LBL219" s="1"/>
      <c r="LBM219" s="1"/>
      <c r="LBN219" s="1"/>
      <c r="LBO219" s="1"/>
      <c r="LBP219" s="1"/>
      <c r="LBQ219" s="1"/>
      <c r="LBR219" s="1"/>
      <c r="LBS219" s="1"/>
      <c r="LBT219" s="1"/>
      <c r="LBU219" s="1"/>
      <c r="LBV219" s="1"/>
      <c r="LBW219" s="1"/>
      <c r="LBX219" s="1"/>
      <c r="LBY219" s="1"/>
      <c r="LBZ219" s="1"/>
      <c r="LCA219" s="1"/>
      <c r="LCB219" s="1"/>
      <c r="LCC219" s="1"/>
      <c r="LCD219" s="1"/>
      <c r="LCE219" s="1"/>
      <c r="LCF219" s="1"/>
      <c r="LCG219" s="1"/>
      <c r="LCH219" s="1"/>
      <c r="LCI219" s="1"/>
      <c r="LCJ219" s="1"/>
      <c r="LCK219" s="1"/>
      <c r="LCL219" s="1"/>
      <c r="LCM219" s="1"/>
      <c r="LCN219" s="1"/>
      <c r="LCO219" s="1"/>
      <c r="LCP219" s="1"/>
      <c r="LCQ219" s="1"/>
      <c r="LCR219" s="1"/>
      <c r="LCS219" s="1"/>
      <c r="LCT219" s="1"/>
      <c r="LCU219" s="1"/>
      <c r="LCV219" s="1"/>
      <c r="LCW219" s="1"/>
      <c r="LCX219" s="1"/>
      <c r="LCY219" s="1"/>
      <c r="LCZ219" s="1"/>
      <c r="LDA219" s="1"/>
      <c r="LDB219" s="1"/>
      <c r="LDC219" s="1"/>
      <c r="LDD219" s="1"/>
      <c r="LDE219" s="1"/>
      <c r="LDF219" s="1"/>
      <c r="LDG219" s="1"/>
      <c r="LDH219" s="1"/>
      <c r="LDI219" s="1"/>
      <c r="LDJ219" s="1"/>
      <c r="LDK219" s="1"/>
      <c r="LDL219" s="1"/>
      <c r="LDM219" s="1"/>
      <c r="LDN219" s="1"/>
      <c r="LDO219" s="1"/>
      <c r="LDP219" s="1"/>
      <c r="LDQ219" s="1"/>
      <c r="LDR219" s="1"/>
      <c r="LDS219" s="1"/>
      <c r="LDT219" s="1"/>
      <c r="LDU219" s="1"/>
      <c r="LDV219" s="1"/>
      <c r="LDW219" s="1"/>
      <c r="LDX219" s="1"/>
      <c r="LDY219" s="1"/>
      <c r="LDZ219" s="1"/>
      <c r="LEA219" s="1"/>
      <c r="LEB219" s="1"/>
      <c r="LEC219" s="1"/>
      <c r="LED219" s="1"/>
      <c r="LEE219" s="1"/>
      <c r="LEF219" s="1"/>
      <c r="LEG219" s="1"/>
      <c r="LEH219" s="1"/>
      <c r="LEI219" s="1"/>
      <c r="LEJ219" s="1"/>
      <c r="LEK219" s="1"/>
      <c r="LEL219" s="1"/>
      <c r="LEM219" s="1"/>
      <c r="LEN219" s="1"/>
      <c r="LEO219" s="1"/>
      <c r="LEP219" s="1"/>
      <c r="LEQ219" s="1"/>
      <c r="LER219" s="1"/>
      <c r="LES219" s="1"/>
      <c r="LET219" s="1"/>
      <c r="LEU219" s="1"/>
      <c r="LEV219" s="1"/>
      <c r="LEW219" s="1"/>
      <c r="LEX219" s="1"/>
      <c r="LEY219" s="1"/>
      <c r="LEZ219" s="1"/>
      <c r="LFA219" s="1"/>
      <c r="LFB219" s="1"/>
      <c r="LFC219" s="1"/>
      <c r="LFD219" s="1"/>
      <c r="LFE219" s="1"/>
      <c r="LFF219" s="1"/>
      <c r="LFG219" s="1"/>
      <c r="LFH219" s="1"/>
      <c r="LFI219" s="1"/>
      <c r="LFJ219" s="1"/>
      <c r="LFK219" s="1"/>
      <c r="LFL219" s="1"/>
      <c r="LFM219" s="1"/>
      <c r="LFN219" s="1"/>
      <c r="LFO219" s="1"/>
      <c r="LFP219" s="1"/>
      <c r="LFQ219" s="1"/>
      <c r="LFR219" s="1"/>
      <c r="LFS219" s="1"/>
      <c r="LFT219" s="1"/>
      <c r="LFU219" s="1"/>
      <c r="LFV219" s="1"/>
      <c r="LFW219" s="1"/>
      <c r="LFX219" s="1"/>
      <c r="LFY219" s="1"/>
      <c r="LFZ219" s="1"/>
      <c r="LGA219" s="1"/>
      <c r="LGB219" s="1"/>
      <c r="LGC219" s="1"/>
      <c r="LGD219" s="1"/>
      <c r="LGE219" s="1"/>
      <c r="LGF219" s="1"/>
      <c r="LGG219" s="1"/>
      <c r="LGH219" s="1"/>
      <c r="LGI219" s="1"/>
      <c r="LGJ219" s="1"/>
      <c r="LGK219" s="1"/>
      <c r="LGL219" s="1"/>
      <c r="LGM219" s="1"/>
      <c r="LGN219" s="1"/>
      <c r="LGO219" s="1"/>
      <c r="LGP219" s="1"/>
      <c r="LGQ219" s="1"/>
      <c r="LGR219" s="1"/>
      <c r="LGS219" s="1"/>
      <c r="LGT219" s="1"/>
      <c r="LGU219" s="1"/>
      <c r="LGV219" s="1"/>
      <c r="LGW219" s="1"/>
      <c r="LGX219" s="1"/>
      <c r="LGY219" s="1"/>
      <c r="LGZ219" s="1"/>
      <c r="LHA219" s="1"/>
      <c r="LHB219" s="1"/>
      <c r="LHC219" s="1"/>
      <c r="LHD219" s="1"/>
      <c r="LHE219" s="1"/>
      <c r="LHF219" s="1"/>
      <c r="LHG219" s="1"/>
      <c r="LHH219" s="1"/>
      <c r="LHI219" s="1"/>
      <c r="LHJ219" s="1"/>
      <c r="LHK219" s="1"/>
      <c r="LHL219" s="1"/>
      <c r="LHM219" s="1"/>
      <c r="LHN219" s="1"/>
      <c r="LHO219" s="1"/>
      <c r="LHP219" s="1"/>
      <c r="LHQ219" s="1"/>
      <c r="LHR219" s="1"/>
      <c r="LHS219" s="1"/>
      <c r="LHT219" s="1"/>
      <c r="LHU219" s="1"/>
      <c r="LHV219" s="1"/>
      <c r="LHW219" s="1"/>
      <c r="LHX219" s="1"/>
      <c r="LHY219" s="1"/>
      <c r="LHZ219" s="1"/>
      <c r="LIA219" s="1"/>
      <c r="LIB219" s="1"/>
      <c r="LIC219" s="1"/>
      <c r="LID219" s="1"/>
      <c r="LIE219" s="1"/>
      <c r="LIF219" s="1"/>
      <c r="LIG219" s="1"/>
      <c r="LIH219" s="1"/>
      <c r="LII219" s="1"/>
      <c r="LIJ219" s="1"/>
      <c r="LIK219" s="1"/>
      <c r="LIL219" s="1"/>
      <c r="LIM219" s="1"/>
      <c r="LIN219" s="1"/>
      <c r="LIO219" s="1"/>
      <c r="LIP219" s="1"/>
      <c r="LIQ219" s="1"/>
      <c r="LIR219" s="1"/>
      <c r="LIS219" s="1"/>
      <c r="LIT219" s="1"/>
      <c r="LIU219" s="1"/>
      <c r="LIV219" s="1"/>
      <c r="LIW219" s="1"/>
      <c r="LIX219" s="1"/>
      <c r="LIY219" s="1"/>
      <c r="LIZ219" s="1"/>
      <c r="LJA219" s="1"/>
      <c r="LJB219" s="1"/>
      <c r="LJC219" s="1"/>
      <c r="LJD219" s="1"/>
      <c r="LJE219" s="1"/>
      <c r="LJF219" s="1"/>
      <c r="LJG219" s="1"/>
      <c r="LJH219" s="1"/>
      <c r="LJI219" s="1"/>
      <c r="LJJ219" s="1"/>
      <c r="LJK219" s="1"/>
      <c r="LJL219" s="1"/>
      <c r="LJM219" s="1"/>
      <c r="LJN219" s="1"/>
      <c r="LJO219" s="1"/>
      <c r="LJP219" s="1"/>
      <c r="LJQ219" s="1"/>
      <c r="LJR219" s="1"/>
      <c r="LJS219" s="1"/>
      <c r="LJT219" s="1"/>
      <c r="LJU219" s="1"/>
      <c r="LJV219" s="1"/>
      <c r="LJW219" s="1"/>
      <c r="LJX219" s="1"/>
      <c r="LJY219" s="1"/>
      <c r="LJZ219" s="1"/>
      <c r="LKA219" s="1"/>
      <c r="LKB219" s="1"/>
      <c r="LKC219" s="1"/>
      <c r="LKD219" s="1"/>
      <c r="LKE219" s="1"/>
      <c r="LKF219" s="1"/>
      <c r="LKG219" s="1"/>
      <c r="LKH219" s="1"/>
      <c r="LKI219" s="1"/>
      <c r="LKJ219" s="1"/>
      <c r="LKK219" s="1"/>
      <c r="LKL219" s="1"/>
      <c r="LKM219" s="1"/>
      <c r="LKN219" s="1"/>
      <c r="LKO219" s="1"/>
      <c r="LKP219" s="1"/>
      <c r="LKQ219" s="1"/>
      <c r="LKR219" s="1"/>
      <c r="LKS219" s="1"/>
      <c r="LKT219" s="1"/>
      <c r="LKU219" s="1"/>
      <c r="LKV219" s="1"/>
      <c r="LKW219" s="1"/>
      <c r="LKX219" s="1"/>
      <c r="LKY219" s="1"/>
      <c r="LKZ219" s="1"/>
      <c r="LLA219" s="1"/>
      <c r="LLB219" s="1"/>
      <c r="LLC219" s="1"/>
      <c r="LLD219" s="1"/>
      <c r="LLE219" s="1"/>
      <c r="LLF219" s="1"/>
      <c r="LLG219" s="1"/>
      <c r="LLH219" s="1"/>
      <c r="LLI219" s="1"/>
      <c r="LLJ219" s="1"/>
      <c r="LLK219" s="1"/>
      <c r="LLL219" s="1"/>
      <c r="LLM219" s="1"/>
      <c r="LLN219" s="1"/>
      <c r="LLO219" s="1"/>
      <c r="LLP219" s="1"/>
      <c r="LLQ219" s="1"/>
      <c r="LLR219" s="1"/>
      <c r="LLS219" s="1"/>
      <c r="LLT219" s="1"/>
      <c r="LLU219" s="1"/>
      <c r="LLV219" s="1"/>
      <c r="LLW219" s="1"/>
      <c r="LLX219" s="1"/>
      <c r="LLY219" s="1"/>
      <c r="LLZ219" s="1"/>
      <c r="LMA219" s="1"/>
      <c r="LMB219" s="1"/>
      <c r="LMC219" s="1"/>
      <c r="LMD219" s="1"/>
      <c r="LME219" s="1"/>
      <c r="LMF219" s="1"/>
      <c r="LMG219" s="1"/>
      <c r="LMH219" s="1"/>
      <c r="LMI219" s="1"/>
      <c r="LMJ219" s="1"/>
      <c r="LMK219" s="1"/>
      <c r="LML219" s="1"/>
      <c r="LMM219" s="1"/>
      <c r="LMN219" s="1"/>
      <c r="LMO219" s="1"/>
      <c r="LMP219" s="1"/>
      <c r="LMQ219" s="1"/>
      <c r="LMR219" s="1"/>
      <c r="LMS219" s="1"/>
      <c r="LMT219" s="1"/>
      <c r="LMU219" s="1"/>
      <c r="LMV219" s="1"/>
      <c r="LMW219" s="1"/>
      <c r="LMX219" s="1"/>
      <c r="LMY219" s="1"/>
      <c r="LMZ219" s="1"/>
      <c r="LNA219" s="1"/>
      <c r="LNB219" s="1"/>
      <c r="LNC219" s="1"/>
      <c r="LND219" s="1"/>
      <c r="LNE219" s="1"/>
      <c r="LNF219" s="1"/>
      <c r="LNG219" s="1"/>
      <c r="LNH219" s="1"/>
      <c r="LNI219" s="1"/>
      <c r="LNJ219" s="1"/>
      <c r="LNK219" s="1"/>
      <c r="LNL219" s="1"/>
      <c r="LNM219" s="1"/>
      <c r="LNN219" s="1"/>
      <c r="LNO219" s="1"/>
      <c r="LNP219" s="1"/>
      <c r="LNQ219" s="1"/>
      <c r="LNR219" s="1"/>
      <c r="LNS219" s="1"/>
      <c r="LNT219" s="1"/>
      <c r="LNU219" s="1"/>
      <c r="LNV219" s="1"/>
      <c r="LNW219" s="1"/>
      <c r="LNX219" s="1"/>
      <c r="LNY219" s="1"/>
      <c r="LNZ219" s="1"/>
      <c r="LOA219" s="1"/>
      <c r="LOB219" s="1"/>
      <c r="LOC219" s="1"/>
      <c r="LOD219" s="1"/>
      <c r="LOE219" s="1"/>
      <c r="LOF219" s="1"/>
      <c r="LOG219" s="1"/>
      <c r="LOH219" s="1"/>
      <c r="LOI219" s="1"/>
      <c r="LOJ219" s="1"/>
      <c r="LOK219" s="1"/>
      <c r="LOL219" s="1"/>
      <c r="LOM219" s="1"/>
      <c r="LON219" s="1"/>
      <c r="LOO219" s="1"/>
      <c r="LOP219" s="1"/>
      <c r="LOQ219" s="1"/>
      <c r="LOR219" s="1"/>
      <c r="LOS219" s="1"/>
      <c r="LOT219" s="1"/>
      <c r="LOU219" s="1"/>
      <c r="LOV219" s="1"/>
      <c r="LOW219" s="1"/>
      <c r="LOX219" s="1"/>
      <c r="LOY219" s="1"/>
      <c r="LOZ219" s="1"/>
      <c r="LPA219" s="1"/>
      <c r="LPB219" s="1"/>
      <c r="LPC219" s="1"/>
      <c r="LPD219" s="1"/>
      <c r="LPE219" s="1"/>
      <c r="LPF219" s="1"/>
      <c r="LPG219" s="1"/>
      <c r="LPH219" s="1"/>
      <c r="LPI219" s="1"/>
      <c r="LPJ219" s="1"/>
      <c r="LPK219" s="1"/>
      <c r="LPL219" s="1"/>
      <c r="LPM219" s="1"/>
      <c r="LPN219" s="1"/>
      <c r="LPO219" s="1"/>
      <c r="LPP219" s="1"/>
      <c r="LPQ219" s="1"/>
      <c r="LPR219" s="1"/>
      <c r="LPS219" s="1"/>
      <c r="LPT219" s="1"/>
      <c r="LPU219" s="1"/>
      <c r="LPV219" s="1"/>
      <c r="LPW219" s="1"/>
      <c r="LPX219" s="1"/>
      <c r="LPY219" s="1"/>
      <c r="LPZ219" s="1"/>
      <c r="LQA219" s="1"/>
      <c r="LQB219" s="1"/>
      <c r="LQC219" s="1"/>
      <c r="LQD219" s="1"/>
      <c r="LQE219" s="1"/>
      <c r="LQF219" s="1"/>
      <c r="LQG219" s="1"/>
      <c r="LQH219" s="1"/>
      <c r="LQI219" s="1"/>
      <c r="LQJ219" s="1"/>
      <c r="LQK219" s="1"/>
      <c r="LQL219" s="1"/>
      <c r="LQM219" s="1"/>
      <c r="LQN219" s="1"/>
      <c r="LQO219" s="1"/>
      <c r="LQP219" s="1"/>
      <c r="LQQ219" s="1"/>
      <c r="LQR219" s="1"/>
      <c r="LQS219" s="1"/>
      <c r="LQT219" s="1"/>
      <c r="LQU219" s="1"/>
      <c r="LQV219" s="1"/>
      <c r="LQW219" s="1"/>
      <c r="LQX219" s="1"/>
      <c r="LQY219" s="1"/>
      <c r="LQZ219" s="1"/>
      <c r="LRA219" s="1"/>
      <c r="LRB219" s="1"/>
      <c r="LRC219" s="1"/>
      <c r="LRD219" s="1"/>
      <c r="LRE219" s="1"/>
      <c r="LRF219" s="1"/>
      <c r="LRG219" s="1"/>
      <c r="LRH219" s="1"/>
      <c r="LRI219" s="1"/>
      <c r="LRJ219" s="1"/>
      <c r="LRK219" s="1"/>
      <c r="LRL219" s="1"/>
      <c r="LRM219" s="1"/>
      <c r="LRN219" s="1"/>
      <c r="LRO219" s="1"/>
      <c r="LRP219" s="1"/>
      <c r="LRQ219" s="1"/>
      <c r="LRR219" s="1"/>
      <c r="LRS219" s="1"/>
      <c r="LRT219" s="1"/>
      <c r="LRU219" s="1"/>
      <c r="LRV219" s="1"/>
      <c r="LRW219" s="1"/>
      <c r="LRX219" s="1"/>
      <c r="LRY219" s="1"/>
      <c r="LRZ219" s="1"/>
      <c r="LSA219" s="1"/>
      <c r="LSB219" s="1"/>
      <c r="LSC219" s="1"/>
      <c r="LSD219" s="1"/>
      <c r="LSE219" s="1"/>
      <c r="LSF219" s="1"/>
      <c r="LSG219" s="1"/>
      <c r="LSH219" s="1"/>
      <c r="LSI219" s="1"/>
      <c r="LSJ219" s="1"/>
      <c r="LSK219" s="1"/>
      <c r="LSL219" s="1"/>
      <c r="LSM219" s="1"/>
      <c r="LSN219" s="1"/>
      <c r="LSO219" s="1"/>
      <c r="LSP219" s="1"/>
      <c r="LSQ219" s="1"/>
      <c r="LSR219" s="1"/>
      <c r="LSS219" s="1"/>
      <c r="LST219" s="1"/>
      <c r="LSU219" s="1"/>
      <c r="LSV219" s="1"/>
      <c r="LSW219" s="1"/>
      <c r="LSX219" s="1"/>
      <c r="LSY219" s="1"/>
      <c r="LSZ219" s="1"/>
      <c r="LTA219" s="1"/>
      <c r="LTB219" s="1"/>
      <c r="LTC219" s="1"/>
      <c r="LTD219" s="1"/>
      <c r="LTE219" s="1"/>
      <c r="LTF219" s="1"/>
      <c r="LTG219" s="1"/>
      <c r="LTH219" s="1"/>
      <c r="LTI219" s="1"/>
      <c r="LTJ219" s="1"/>
      <c r="LTK219" s="1"/>
      <c r="LTL219" s="1"/>
      <c r="LTM219" s="1"/>
      <c r="LTN219" s="1"/>
      <c r="LTO219" s="1"/>
      <c r="LTP219" s="1"/>
      <c r="LTQ219" s="1"/>
      <c r="LTR219" s="1"/>
      <c r="LTS219" s="1"/>
      <c r="LTT219" s="1"/>
      <c r="LTU219" s="1"/>
      <c r="LTV219" s="1"/>
      <c r="LTW219" s="1"/>
      <c r="LTX219" s="1"/>
      <c r="LTY219" s="1"/>
      <c r="LTZ219" s="1"/>
      <c r="LUA219" s="1"/>
      <c r="LUB219" s="1"/>
      <c r="LUC219" s="1"/>
      <c r="LUD219" s="1"/>
      <c r="LUE219" s="1"/>
      <c r="LUF219" s="1"/>
      <c r="LUG219" s="1"/>
      <c r="LUH219" s="1"/>
      <c r="LUI219" s="1"/>
      <c r="LUJ219" s="1"/>
      <c r="LUK219" s="1"/>
      <c r="LUL219" s="1"/>
      <c r="LUM219" s="1"/>
      <c r="LUN219" s="1"/>
      <c r="LUO219" s="1"/>
      <c r="LUP219" s="1"/>
      <c r="LUQ219" s="1"/>
      <c r="LUR219" s="1"/>
      <c r="LUS219" s="1"/>
      <c r="LUT219" s="1"/>
      <c r="LUU219" s="1"/>
      <c r="LUV219" s="1"/>
      <c r="LUW219" s="1"/>
      <c r="LUX219" s="1"/>
      <c r="LUY219" s="1"/>
      <c r="LUZ219" s="1"/>
      <c r="LVA219" s="1"/>
      <c r="LVB219" s="1"/>
      <c r="LVC219" s="1"/>
      <c r="LVD219" s="1"/>
      <c r="LVE219" s="1"/>
      <c r="LVF219" s="1"/>
      <c r="LVG219" s="1"/>
      <c r="LVH219" s="1"/>
      <c r="LVI219" s="1"/>
      <c r="LVJ219" s="1"/>
      <c r="LVK219" s="1"/>
      <c r="LVL219" s="1"/>
      <c r="LVM219" s="1"/>
      <c r="LVN219" s="1"/>
      <c r="LVO219" s="1"/>
      <c r="LVP219" s="1"/>
      <c r="LVQ219" s="1"/>
      <c r="LVR219" s="1"/>
      <c r="LVS219" s="1"/>
      <c r="LVT219" s="1"/>
      <c r="LVU219" s="1"/>
      <c r="LVV219" s="1"/>
      <c r="LVW219" s="1"/>
      <c r="LVX219" s="1"/>
      <c r="LVY219" s="1"/>
      <c r="LVZ219" s="1"/>
      <c r="LWA219" s="1"/>
      <c r="LWB219" s="1"/>
      <c r="LWC219" s="1"/>
      <c r="LWD219" s="1"/>
      <c r="LWE219" s="1"/>
      <c r="LWF219" s="1"/>
      <c r="LWG219" s="1"/>
      <c r="LWH219" s="1"/>
      <c r="LWI219" s="1"/>
      <c r="LWJ219" s="1"/>
      <c r="LWK219" s="1"/>
      <c r="LWL219" s="1"/>
      <c r="LWM219" s="1"/>
      <c r="LWN219" s="1"/>
      <c r="LWO219" s="1"/>
      <c r="LWP219" s="1"/>
      <c r="LWQ219" s="1"/>
      <c r="LWR219" s="1"/>
      <c r="LWS219" s="1"/>
      <c r="LWT219" s="1"/>
      <c r="LWU219" s="1"/>
      <c r="LWV219" s="1"/>
      <c r="LWW219" s="1"/>
      <c r="LWX219" s="1"/>
      <c r="LWY219" s="1"/>
      <c r="LWZ219" s="1"/>
      <c r="LXA219" s="1"/>
      <c r="LXB219" s="1"/>
      <c r="LXC219" s="1"/>
      <c r="LXD219" s="1"/>
      <c r="LXE219" s="1"/>
      <c r="LXF219" s="1"/>
      <c r="LXG219" s="1"/>
      <c r="LXH219" s="1"/>
      <c r="LXI219" s="1"/>
      <c r="LXJ219" s="1"/>
      <c r="LXK219" s="1"/>
      <c r="LXL219" s="1"/>
      <c r="LXM219" s="1"/>
      <c r="LXN219" s="1"/>
      <c r="LXO219" s="1"/>
      <c r="LXP219" s="1"/>
      <c r="LXQ219" s="1"/>
      <c r="LXR219" s="1"/>
      <c r="LXS219" s="1"/>
      <c r="LXT219" s="1"/>
      <c r="LXU219" s="1"/>
      <c r="LXV219" s="1"/>
      <c r="LXW219" s="1"/>
      <c r="LXX219" s="1"/>
      <c r="LXY219" s="1"/>
      <c r="LXZ219" s="1"/>
      <c r="LYA219" s="1"/>
      <c r="LYB219" s="1"/>
      <c r="LYC219" s="1"/>
      <c r="LYD219" s="1"/>
      <c r="LYE219" s="1"/>
      <c r="LYF219" s="1"/>
      <c r="LYG219" s="1"/>
      <c r="LYH219" s="1"/>
      <c r="LYI219" s="1"/>
      <c r="LYJ219" s="1"/>
      <c r="LYK219" s="1"/>
      <c r="LYL219" s="1"/>
      <c r="LYM219" s="1"/>
      <c r="LYN219" s="1"/>
      <c r="LYO219" s="1"/>
      <c r="LYP219" s="1"/>
      <c r="LYQ219" s="1"/>
      <c r="LYR219" s="1"/>
      <c r="LYS219" s="1"/>
      <c r="LYT219" s="1"/>
      <c r="LYU219" s="1"/>
      <c r="LYV219" s="1"/>
      <c r="LYW219" s="1"/>
      <c r="LYX219" s="1"/>
      <c r="LYY219" s="1"/>
      <c r="LYZ219" s="1"/>
      <c r="LZA219" s="1"/>
      <c r="LZB219" s="1"/>
      <c r="LZC219" s="1"/>
      <c r="LZD219" s="1"/>
      <c r="LZE219" s="1"/>
      <c r="LZF219" s="1"/>
      <c r="LZG219" s="1"/>
      <c r="LZH219" s="1"/>
      <c r="LZI219" s="1"/>
      <c r="LZJ219" s="1"/>
      <c r="LZK219" s="1"/>
      <c r="LZL219" s="1"/>
      <c r="LZM219" s="1"/>
      <c r="LZN219" s="1"/>
      <c r="LZO219" s="1"/>
      <c r="LZP219" s="1"/>
      <c r="LZQ219" s="1"/>
      <c r="LZR219" s="1"/>
      <c r="LZS219" s="1"/>
      <c r="LZT219" s="1"/>
      <c r="LZU219" s="1"/>
      <c r="LZV219" s="1"/>
      <c r="LZW219" s="1"/>
      <c r="LZX219" s="1"/>
      <c r="LZY219" s="1"/>
      <c r="LZZ219" s="1"/>
      <c r="MAA219" s="1"/>
      <c r="MAB219" s="1"/>
      <c r="MAC219" s="1"/>
      <c r="MAD219" s="1"/>
      <c r="MAE219" s="1"/>
      <c r="MAF219" s="1"/>
      <c r="MAG219" s="1"/>
      <c r="MAH219" s="1"/>
      <c r="MAI219" s="1"/>
      <c r="MAJ219" s="1"/>
      <c r="MAK219" s="1"/>
      <c r="MAL219" s="1"/>
      <c r="MAM219" s="1"/>
      <c r="MAN219" s="1"/>
      <c r="MAO219" s="1"/>
      <c r="MAP219" s="1"/>
      <c r="MAQ219" s="1"/>
      <c r="MAR219" s="1"/>
      <c r="MAS219" s="1"/>
      <c r="MAT219" s="1"/>
      <c r="MAU219" s="1"/>
      <c r="MAV219" s="1"/>
      <c r="MAW219" s="1"/>
      <c r="MAX219" s="1"/>
      <c r="MAY219" s="1"/>
      <c r="MAZ219" s="1"/>
      <c r="MBA219" s="1"/>
      <c r="MBB219" s="1"/>
      <c r="MBC219" s="1"/>
      <c r="MBD219" s="1"/>
      <c r="MBE219" s="1"/>
      <c r="MBF219" s="1"/>
      <c r="MBG219" s="1"/>
      <c r="MBH219" s="1"/>
      <c r="MBI219" s="1"/>
      <c r="MBJ219" s="1"/>
      <c r="MBK219" s="1"/>
      <c r="MBL219" s="1"/>
      <c r="MBM219" s="1"/>
      <c r="MBN219" s="1"/>
      <c r="MBO219" s="1"/>
      <c r="MBP219" s="1"/>
      <c r="MBQ219" s="1"/>
      <c r="MBR219" s="1"/>
      <c r="MBS219" s="1"/>
      <c r="MBT219" s="1"/>
      <c r="MBU219" s="1"/>
      <c r="MBV219" s="1"/>
      <c r="MBW219" s="1"/>
      <c r="MBX219" s="1"/>
      <c r="MBY219" s="1"/>
      <c r="MBZ219" s="1"/>
      <c r="MCA219" s="1"/>
      <c r="MCB219" s="1"/>
      <c r="MCC219" s="1"/>
      <c r="MCD219" s="1"/>
      <c r="MCE219" s="1"/>
      <c r="MCF219" s="1"/>
      <c r="MCG219" s="1"/>
      <c r="MCH219" s="1"/>
      <c r="MCI219" s="1"/>
      <c r="MCJ219" s="1"/>
      <c r="MCK219" s="1"/>
      <c r="MCL219" s="1"/>
      <c r="MCM219" s="1"/>
      <c r="MCN219" s="1"/>
      <c r="MCO219" s="1"/>
      <c r="MCP219" s="1"/>
      <c r="MCQ219" s="1"/>
      <c r="MCR219" s="1"/>
      <c r="MCS219" s="1"/>
      <c r="MCT219" s="1"/>
      <c r="MCU219" s="1"/>
      <c r="MCV219" s="1"/>
      <c r="MCW219" s="1"/>
      <c r="MCX219" s="1"/>
      <c r="MCY219" s="1"/>
      <c r="MCZ219" s="1"/>
      <c r="MDA219" s="1"/>
      <c r="MDB219" s="1"/>
      <c r="MDC219" s="1"/>
      <c r="MDD219" s="1"/>
      <c r="MDE219" s="1"/>
      <c r="MDF219" s="1"/>
      <c r="MDG219" s="1"/>
      <c r="MDH219" s="1"/>
      <c r="MDI219" s="1"/>
      <c r="MDJ219" s="1"/>
      <c r="MDK219" s="1"/>
      <c r="MDL219" s="1"/>
      <c r="MDM219" s="1"/>
      <c r="MDN219" s="1"/>
      <c r="MDO219" s="1"/>
      <c r="MDP219" s="1"/>
      <c r="MDQ219" s="1"/>
      <c r="MDR219" s="1"/>
      <c r="MDS219" s="1"/>
      <c r="MDT219" s="1"/>
      <c r="MDU219" s="1"/>
      <c r="MDV219" s="1"/>
      <c r="MDW219" s="1"/>
      <c r="MDX219" s="1"/>
      <c r="MDY219" s="1"/>
      <c r="MDZ219" s="1"/>
      <c r="MEA219" s="1"/>
      <c r="MEB219" s="1"/>
      <c r="MEC219" s="1"/>
      <c r="MED219" s="1"/>
      <c r="MEE219" s="1"/>
      <c r="MEF219" s="1"/>
      <c r="MEG219" s="1"/>
      <c r="MEH219" s="1"/>
      <c r="MEI219" s="1"/>
      <c r="MEJ219" s="1"/>
      <c r="MEK219" s="1"/>
      <c r="MEL219" s="1"/>
      <c r="MEM219" s="1"/>
      <c r="MEN219" s="1"/>
      <c r="MEO219" s="1"/>
      <c r="MEP219" s="1"/>
      <c r="MEQ219" s="1"/>
      <c r="MER219" s="1"/>
      <c r="MES219" s="1"/>
      <c r="MET219" s="1"/>
      <c r="MEU219" s="1"/>
      <c r="MEV219" s="1"/>
      <c r="MEW219" s="1"/>
      <c r="MEX219" s="1"/>
      <c r="MEY219" s="1"/>
      <c r="MEZ219" s="1"/>
      <c r="MFA219" s="1"/>
      <c r="MFB219" s="1"/>
      <c r="MFC219" s="1"/>
      <c r="MFD219" s="1"/>
      <c r="MFE219" s="1"/>
      <c r="MFF219" s="1"/>
      <c r="MFG219" s="1"/>
      <c r="MFH219" s="1"/>
      <c r="MFI219" s="1"/>
      <c r="MFJ219" s="1"/>
      <c r="MFK219" s="1"/>
      <c r="MFL219" s="1"/>
      <c r="MFM219" s="1"/>
      <c r="MFN219" s="1"/>
      <c r="MFO219" s="1"/>
      <c r="MFP219" s="1"/>
      <c r="MFQ219" s="1"/>
      <c r="MFR219" s="1"/>
      <c r="MFS219" s="1"/>
      <c r="MFT219" s="1"/>
      <c r="MFU219" s="1"/>
      <c r="MFV219" s="1"/>
      <c r="MFW219" s="1"/>
      <c r="MFX219" s="1"/>
      <c r="MFY219" s="1"/>
      <c r="MFZ219" s="1"/>
      <c r="MGA219" s="1"/>
      <c r="MGB219" s="1"/>
      <c r="MGC219" s="1"/>
      <c r="MGD219" s="1"/>
      <c r="MGE219" s="1"/>
      <c r="MGF219" s="1"/>
      <c r="MGG219" s="1"/>
      <c r="MGH219" s="1"/>
      <c r="MGI219" s="1"/>
      <c r="MGJ219" s="1"/>
      <c r="MGK219" s="1"/>
      <c r="MGL219" s="1"/>
      <c r="MGM219" s="1"/>
      <c r="MGN219" s="1"/>
      <c r="MGO219" s="1"/>
      <c r="MGP219" s="1"/>
      <c r="MGQ219" s="1"/>
      <c r="MGR219" s="1"/>
      <c r="MGS219" s="1"/>
      <c r="MGT219" s="1"/>
      <c r="MGU219" s="1"/>
      <c r="MGV219" s="1"/>
      <c r="MGW219" s="1"/>
      <c r="MGX219" s="1"/>
      <c r="MGY219" s="1"/>
      <c r="MGZ219" s="1"/>
      <c r="MHA219" s="1"/>
      <c r="MHB219" s="1"/>
      <c r="MHC219" s="1"/>
      <c r="MHD219" s="1"/>
      <c r="MHE219" s="1"/>
      <c r="MHF219" s="1"/>
      <c r="MHG219" s="1"/>
      <c r="MHH219" s="1"/>
      <c r="MHI219" s="1"/>
      <c r="MHJ219" s="1"/>
      <c r="MHK219" s="1"/>
      <c r="MHL219" s="1"/>
      <c r="MHM219" s="1"/>
      <c r="MHN219" s="1"/>
      <c r="MHO219" s="1"/>
      <c r="MHP219" s="1"/>
      <c r="MHQ219" s="1"/>
      <c r="MHR219" s="1"/>
      <c r="MHS219" s="1"/>
      <c r="MHT219" s="1"/>
      <c r="MHU219" s="1"/>
      <c r="MHV219" s="1"/>
      <c r="MHW219" s="1"/>
      <c r="MHX219" s="1"/>
      <c r="MHY219" s="1"/>
      <c r="MHZ219" s="1"/>
      <c r="MIA219" s="1"/>
      <c r="MIB219" s="1"/>
      <c r="MIC219" s="1"/>
      <c r="MID219" s="1"/>
      <c r="MIE219" s="1"/>
      <c r="MIF219" s="1"/>
      <c r="MIG219" s="1"/>
      <c r="MIH219" s="1"/>
      <c r="MII219" s="1"/>
      <c r="MIJ219" s="1"/>
      <c r="MIK219" s="1"/>
      <c r="MIL219" s="1"/>
      <c r="MIM219" s="1"/>
      <c r="MIN219" s="1"/>
      <c r="MIO219" s="1"/>
      <c r="MIP219" s="1"/>
      <c r="MIQ219" s="1"/>
      <c r="MIR219" s="1"/>
      <c r="MIS219" s="1"/>
      <c r="MIT219" s="1"/>
      <c r="MIU219" s="1"/>
      <c r="MIV219" s="1"/>
      <c r="MIW219" s="1"/>
      <c r="MIX219" s="1"/>
      <c r="MIY219" s="1"/>
      <c r="MIZ219" s="1"/>
      <c r="MJA219" s="1"/>
      <c r="MJB219" s="1"/>
      <c r="MJC219" s="1"/>
      <c r="MJD219" s="1"/>
      <c r="MJE219" s="1"/>
      <c r="MJF219" s="1"/>
      <c r="MJG219" s="1"/>
      <c r="MJH219" s="1"/>
      <c r="MJI219" s="1"/>
      <c r="MJJ219" s="1"/>
      <c r="MJK219" s="1"/>
      <c r="MJL219" s="1"/>
      <c r="MJM219" s="1"/>
      <c r="MJN219" s="1"/>
      <c r="MJO219" s="1"/>
      <c r="MJP219" s="1"/>
      <c r="MJQ219" s="1"/>
      <c r="MJR219" s="1"/>
      <c r="MJS219" s="1"/>
      <c r="MJT219" s="1"/>
      <c r="MJU219" s="1"/>
      <c r="MJV219" s="1"/>
      <c r="MJW219" s="1"/>
      <c r="MJX219" s="1"/>
      <c r="MJY219" s="1"/>
      <c r="MJZ219" s="1"/>
      <c r="MKA219" s="1"/>
      <c r="MKB219" s="1"/>
      <c r="MKC219" s="1"/>
      <c r="MKD219" s="1"/>
      <c r="MKE219" s="1"/>
      <c r="MKF219" s="1"/>
      <c r="MKG219" s="1"/>
      <c r="MKH219" s="1"/>
      <c r="MKI219" s="1"/>
      <c r="MKJ219" s="1"/>
      <c r="MKK219" s="1"/>
      <c r="MKL219" s="1"/>
      <c r="MKM219" s="1"/>
      <c r="MKN219" s="1"/>
      <c r="MKO219" s="1"/>
      <c r="MKP219" s="1"/>
      <c r="MKQ219" s="1"/>
      <c r="MKR219" s="1"/>
      <c r="MKS219" s="1"/>
      <c r="MKT219" s="1"/>
      <c r="MKU219" s="1"/>
      <c r="MKV219" s="1"/>
      <c r="MKW219" s="1"/>
      <c r="MKX219" s="1"/>
      <c r="MKY219" s="1"/>
      <c r="MKZ219" s="1"/>
      <c r="MLA219" s="1"/>
      <c r="MLB219" s="1"/>
      <c r="MLC219" s="1"/>
      <c r="MLD219" s="1"/>
      <c r="MLE219" s="1"/>
      <c r="MLF219" s="1"/>
      <c r="MLG219" s="1"/>
      <c r="MLH219" s="1"/>
      <c r="MLI219" s="1"/>
      <c r="MLJ219" s="1"/>
      <c r="MLK219" s="1"/>
      <c r="MLL219" s="1"/>
      <c r="MLM219" s="1"/>
      <c r="MLN219" s="1"/>
      <c r="MLO219" s="1"/>
      <c r="MLP219" s="1"/>
      <c r="MLQ219" s="1"/>
      <c r="MLR219" s="1"/>
      <c r="MLS219" s="1"/>
      <c r="MLT219" s="1"/>
      <c r="MLU219" s="1"/>
      <c r="MLV219" s="1"/>
      <c r="MLW219" s="1"/>
      <c r="MLX219" s="1"/>
      <c r="MLY219" s="1"/>
      <c r="MLZ219" s="1"/>
      <c r="MMA219" s="1"/>
      <c r="MMB219" s="1"/>
      <c r="MMC219" s="1"/>
      <c r="MMD219" s="1"/>
      <c r="MME219" s="1"/>
      <c r="MMF219" s="1"/>
      <c r="MMG219" s="1"/>
      <c r="MMH219" s="1"/>
      <c r="MMI219" s="1"/>
      <c r="MMJ219" s="1"/>
      <c r="MMK219" s="1"/>
      <c r="MML219" s="1"/>
      <c r="MMM219" s="1"/>
      <c r="MMN219" s="1"/>
      <c r="MMO219" s="1"/>
      <c r="MMP219" s="1"/>
      <c r="MMQ219" s="1"/>
      <c r="MMR219" s="1"/>
      <c r="MMS219" s="1"/>
      <c r="MMT219" s="1"/>
      <c r="MMU219" s="1"/>
      <c r="MMV219" s="1"/>
      <c r="MMW219" s="1"/>
      <c r="MMX219" s="1"/>
      <c r="MMY219" s="1"/>
      <c r="MMZ219" s="1"/>
      <c r="MNA219" s="1"/>
      <c r="MNB219" s="1"/>
      <c r="MNC219" s="1"/>
      <c r="MND219" s="1"/>
      <c r="MNE219" s="1"/>
      <c r="MNF219" s="1"/>
      <c r="MNG219" s="1"/>
      <c r="MNH219" s="1"/>
      <c r="MNI219" s="1"/>
      <c r="MNJ219" s="1"/>
      <c r="MNK219" s="1"/>
      <c r="MNL219" s="1"/>
      <c r="MNM219" s="1"/>
      <c r="MNN219" s="1"/>
      <c r="MNO219" s="1"/>
      <c r="MNP219" s="1"/>
      <c r="MNQ219" s="1"/>
      <c r="MNR219" s="1"/>
      <c r="MNS219" s="1"/>
      <c r="MNT219" s="1"/>
      <c r="MNU219" s="1"/>
      <c r="MNV219" s="1"/>
      <c r="MNW219" s="1"/>
      <c r="MNX219" s="1"/>
      <c r="MNY219" s="1"/>
      <c r="MNZ219" s="1"/>
      <c r="MOA219" s="1"/>
      <c r="MOB219" s="1"/>
      <c r="MOC219" s="1"/>
      <c r="MOD219" s="1"/>
      <c r="MOE219" s="1"/>
      <c r="MOF219" s="1"/>
      <c r="MOG219" s="1"/>
      <c r="MOH219" s="1"/>
      <c r="MOI219" s="1"/>
      <c r="MOJ219" s="1"/>
      <c r="MOK219" s="1"/>
      <c r="MOL219" s="1"/>
      <c r="MOM219" s="1"/>
      <c r="MON219" s="1"/>
      <c r="MOO219" s="1"/>
      <c r="MOP219" s="1"/>
      <c r="MOQ219" s="1"/>
      <c r="MOR219" s="1"/>
      <c r="MOS219" s="1"/>
      <c r="MOT219" s="1"/>
      <c r="MOU219" s="1"/>
      <c r="MOV219" s="1"/>
      <c r="MOW219" s="1"/>
      <c r="MOX219" s="1"/>
      <c r="MOY219" s="1"/>
      <c r="MOZ219" s="1"/>
      <c r="MPA219" s="1"/>
      <c r="MPB219" s="1"/>
      <c r="MPC219" s="1"/>
      <c r="MPD219" s="1"/>
      <c r="MPE219" s="1"/>
      <c r="MPF219" s="1"/>
      <c r="MPG219" s="1"/>
      <c r="MPH219" s="1"/>
      <c r="MPI219" s="1"/>
      <c r="MPJ219" s="1"/>
      <c r="MPK219" s="1"/>
      <c r="MPL219" s="1"/>
      <c r="MPM219" s="1"/>
      <c r="MPN219" s="1"/>
      <c r="MPO219" s="1"/>
      <c r="MPP219" s="1"/>
      <c r="MPQ219" s="1"/>
      <c r="MPR219" s="1"/>
      <c r="MPS219" s="1"/>
      <c r="MPT219" s="1"/>
      <c r="MPU219" s="1"/>
      <c r="MPV219" s="1"/>
      <c r="MPW219" s="1"/>
      <c r="MPX219" s="1"/>
      <c r="MPY219" s="1"/>
      <c r="MPZ219" s="1"/>
      <c r="MQA219" s="1"/>
      <c r="MQB219" s="1"/>
      <c r="MQC219" s="1"/>
      <c r="MQD219" s="1"/>
      <c r="MQE219" s="1"/>
      <c r="MQF219" s="1"/>
      <c r="MQG219" s="1"/>
      <c r="MQH219" s="1"/>
      <c r="MQI219" s="1"/>
      <c r="MQJ219" s="1"/>
      <c r="MQK219" s="1"/>
      <c r="MQL219" s="1"/>
      <c r="MQM219" s="1"/>
      <c r="MQN219" s="1"/>
      <c r="MQO219" s="1"/>
      <c r="MQP219" s="1"/>
      <c r="MQQ219" s="1"/>
      <c r="MQR219" s="1"/>
      <c r="MQS219" s="1"/>
      <c r="MQT219" s="1"/>
      <c r="MQU219" s="1"/>
      <c r="MQV219" s="1"/>
      <c r="MQW219" s="1"/>
      <c r="MQX219" s="1"/>
      <c r="MQY219" s="1"/>
      <c r="MQZ219" s="1"/>
      <c r="MRA219" s="1"/>
      <c r="MRB219" s="1"/>
      <c r="MRC219" s="1"/>
      <c r="MRD219" s="1"/>
      <c r="MRE219" s="1"/>
      <c r="MRF219" s="1"/>
      <c r="MRG219" s="1"/>
      <c r="MRH219" s="1"/>
      <c r="MRI219" s="1"/>
      <c r="MRJ219" s="1"/>
      <c r="MRK219" s="1"/>
      <c r="MRL219" s="1"/>
      <c r="MRM219" s="1"/>
      <c r="MRN219" s="1"/>
      <c r="MRO219" s="1"/>
      <c r="MRP219" s="1"/>
      <c r="MRQ219" s="1"/>
      <c r="MRR219" s="1"/>
      <c r="MRS219" s="1"/>
      <c r="MRT219" s="1"/>
      <c r="MRU219" s="1"/>
      <c r="MRV219" s="1"/>
      <c r="MRW219" s="1"/>
      <c r="MRX219" s="1"/>
      <c r="MRY219" s="1"/>
      <c r="MRZ219" s="1"/>
      <c r="MSA219" s="1"/>
      <c r="MSB219" s="1"/>
      <c r="MSC219" s="1"/>
      <c r="MSD219" s="1"/>
      <c r="MSE219" s="1"/>
      <c r="MSF219" s="1"/>
      <c r="MSG219" s="1"/>
      <c r="MSH219" s="1"/>
      <c r="MSI219" s="1"/>
      <c r="MSJ219" s="1"/>
      <c r="MSK219" s="1"/>
      <c r="MSL219" s="1"/>
      <c r="MSM219" s="1"/>
      <c r="MSN219" s="1"/>
      <c r="MSO219" s="1"/>
      <c r="MSP219" s="1"/>
      <c r="MSQ219" s="1"/>
      <c r="MSR219" s="1"/>
      <c r="MSS219" s="1"/>
      <c r="MST219" s="1"/>
      <c r="MSU219" s="1"/>
      <c r="MSV219" s="1"/>
      <c r="MSW219" s="1"/>
      <c r="MSX219" s="1"/>
      <c r="MSY219" s="1"/>
      <c r="MSZ219" s="1"/>
      <c r="MTA219" s="1"/>
      <c r="MTB219" s="1"/>
      <c r="MTC219" s="1"/>
      <c r="MTD219" s="1"/>
      <c r="MTE219" s="1"/>
      <c r="MTF219" s="1"/>
      <c r="MTG219" s="1"/>
      <c r="MTH219" s="1"/>
      <c r="MTI219" s="1"/>
      <c r="MTJ219" s="1"/>
      <c r="MTK219" s="1"/>
      <c r="MTL219" s="1"/>
      <c r="MTM219" s="1"/>
      <c r="MTN219" s="1"/>
      <c r="MTO219" s="1"/>
      <c r="MTP219" s="1"/>
      <c r="MTQ219" s="1"/>
      <c r="MTR219" s="1"/>
      <c r="MTS219" s="1"/>
      <c r="MTT219" s="1"/>
      <c r="MTU219" s="1"/>
      <c r="MTV219" s="1"/>
      <c r="MTW219" s="1"/>
      <c r="MTX219" s="1"/>
      <c r="MTY219" s="1"/>
      <c r="MTZ219" s="1"/>
      <c r="MUA219" s="1"/>
      <c r="MUB219" s="1"/>
      <c r="MUC219" s="1"/>
      <c r="MUD219" s="1"/>
      <c r="MUE219" s="1"/>
      <c r="MUF219" s="1"/>
      <c r="MUG219" s="1"/>
      <c r="MUH219" s="1"/>
      <c r="MUI219" s="1"/>
      <c r="MUJ219" s="1"/>
      <c r="MUK219" s="1"/>
      <c r="MUL219" s="1"/>
      <c r="MUM219" s="1"/>
      <c r="MUN219" s="1"/>
      <c r="MUO219" s="1"/>
      <c r="MUP219" s="1"/>
      <c r="MUQ219" s="1"/>
      <c r="MUR219" s="1"/>
      <c r="MUS219" s="1"/>
      <c r="MUT219" s="1"/>
      <c r="MUU219" s="1"/>
      <c r="MUV219" s="1"/>
      <c r="MUW219" s="1"/>
      <c r="MUX219" s="1"/>
      <c r="MUY219" s="1"/>
      <c r="MUZ219" s="1"/>
      <c r="MVA219" s="1"/>
      <c r="MVB219" s="1"/>
      <c r="MVC219" s="1"/>
      <c r="MVD219" s="1"/>
      <c r="MVE219" s="1"/>
      <c r="MVF219" s="1"/>
      <c r="MVG219" s="1"/>
      <c r="MVH219" s="1"/>
      <c r="MVI219" s="1"/>
      <c r="MVJ219" s="1"/>
      <c r="MVK219" s="1"/>
      <c r="MVL219" s="1"/>
      <c r="MVM219" s="1"/>
      <c r="MVN219" s="1"/>
      <c r="MVO219" s="1"/>
      <c r="MVP219" s="1"/>
      <c r="MVQ219" s="1"/>
      <c r="MVR219" s="1"/>
      <c r="MVS219" s="1"/>
      <c r="MVT219" s="1"/>
      <c r="MVU219" s="1"/>
      <c r="MVV219" s="1"/>
      <c r="MVW219" s="1"/>
      <c r="MVX219" s="1"/>
      <c r="MVY219" s="1"/>
      <c r="MVZ219" s="1"/>
      <c r="MWA219" s="1"/>
      <c r="MWB219" s="1"/>
      <c r="MWC219" s="1"/>
      <c r="MWD219" s="1"/>
      <c r="MWE219" s="1"/>
      <c r="MWF219" s="1"/>
      <c r="MWG219" s="1"/>
      <c r="MWH219" s="1"/>
      <c r="MWI219" s="1"/>
      <c r="MWJ219" s="1"/>
      <c r="MWK219" s="1"/>
      <c r="MWL219" s="1"/>
      <c r="MWM219" s="1"/>
      <c r="MWN219" s="1"/>
      <c r="MWO219" s="1"/>
      <c r="MWP219" s="1"/>
      <c r="MWQ219" s="1"/>
      <c r="MWR219" s="1"/>
      <c r="MWS219" s="1"/>
      <c r="MWT219" s="1"/>
      <c r="MWU219" s="1"/>
      <c r="MWV219" s="1"/>
      <c r="MWW219" s="1"/>
      <c r="MWX219" s="1"/>
      <c r="MWY219" s="1"/>
      <c r="MWZ219" s="1"/>
      <c r="MXA219" s="1"/>
      <c r="MXB219" s="1"/>
      <c r="MXC219" s="1"/>
      <c r="MXD219" s="1"/>
      <c r="MXE219" s="1"/>
      <c r="MXF219" s="1"/>
      <c r="MXG219" s="1"/>
      <c r="MXH219" s="1"/>
      <c r="MXI219" s="1"/>
      <c r="MXJ219" s="1"/>
      <c r="MXK219" s="1"/>
      <c r="MXL219" s="1"/>
      <c r="MXM219" s="1"/>
      <c r="MXN219" s="1"/>
      <c r="MXO219" s="1"/>
      <c r="MXP219" s="1"/>
      <c r="MXQ219" s="1"/>
      <c r="MXR219" s="1"/>
      <c r="MXS219" s="1"/>
      <c r="MXT219" s="1"/>
      <c r="MXU219" s="1"/>
      <c r="MXV219" s="1"/>
      <c r="MXW219" s="1"/>
      <c r="MXX219" s="1"/>
      <c r="MXY219" s="1"/>
      <c r="MXZ219" s="1"/>
      <c r="MYA219" s="1"/>
      <c r="MYB219" s="1"/>
      <c r="MYC219" s="1"/>
      <c r="MYD219" s="1"/>
      <c r="MYE219" s="1"/>
      <c r="MYF219" s="1"/>
      <c r="MYG219" s="1"/>
      <c r="MYH219" s="1"/>
      <c r="MYI219" s="1"/>
      <c r="MYJ219" s="1"/>
      <c r="MYK219" s="1"/>
      <c r="MYL219" s="1"/>
      <c r="MYM219" s="1"/>
      <c r="MYN219" s="1"/>
      <c r="MYO219" s="1"/>
      <c r="MYP219" s="1"/>
      <c r="MYQ219" s="1"/>
      <c r="MYR219" s="1"/>
      <c r="MYS219" s="1"/>
      <c r="MYT219" s="1"/>
      <c r="MYU219" s="1"/>
      <c r="MYV219" s="1"/>
      <c r="MYW219" s="1"/>
      <c r="MYX219" s="1"/>
      <c r="MYY219" s="1"/>
      <c r="MYZ219" s="1"/>
      <c r="MZA219" s="1"/>
      <c r="MZB219" s="1"/>
      <c r="MZC219" s="1"/>
      <c r="MZD219" s="1"/>
      <c r="MZE219" s="1"/>
      <c r="MZF219" s="1"/>
      <c r="MZG219" s="1"/>
      <c r="MZH219" s="1"/>
      <c r="MZI219" s="1"/>
      <c r="MZJ219" s="1"/>
      <c r="MZK219" s="1"/>
      <c r="MZL219" s="1"/>
      <c r="MZM219" s="1"/>
      <c r="MZN219" s="1"/>
      <c r="MZO219" s="1"/>
      <c r="MZP219" s="1"/>
      <c r="MZQ219" s="1"/>
      <c r="MZR219" s="1"/>
      <c r="MZS219" s="1"/>
      <c r="MZT219" s="1"/>
      <c r="MZU219" s="1"/>
      <c r="MZV219" s="1"/>
      <c r="MZW219" s="1"/>
      <c r="MZX219" s="1"/>
      <c r="MZY219" s="1"/>
      <c r="MZZ219" s="1"/>
      <c r="NAA219" s="1"/>
      <c r="NAB219" s="1"/>
      <c r="NAC219" s="1"/>
      <c r="NAD219" s="1"/>
      <c r="NAE219" s="1"/>
      <c r="NAF219" s="1"/>
      <c r="NAG219" s="1"/>
      <c r="NAH219" s="1"/>
      <c r="NAI219" s="1"/>
      <c r="NAJ219" s="1"/>
      <c r="NAK219" s="1"/>
      <c r="NAL219" s="1"/>
      <c r="NAM219" s="1"/>
      <c r="NAN219" s="1"/>
      <c r="NAO219" s="1"/>
      <c r="NAP219" s="1"/>
      <c r="NAQ219" s="1"/>
      <c r="NAR219" s="1"/>
      <c r="NAS219" s="1"/>
      <c r="NAT219" s="1"/>
      <c r="NAU219" s="1"/>
      <c r="NAV219" s="1"/>
      <c r="NAW219" s="1"/>
      <c r="NAX219" s="1"/>
      <c r="NAY219" s="1"/>
      <c r="NAZ219" s="1"/>
      <c r="NBA219" s="1"/>
      <c r="NBB219" s="1"/>
      <c r="NBC219" s="1"/>
      <c r="NBD219" s="1"/>
      <c r="NBE219" s="1"/>
      <c r="NBF219" s="1"/>
      <c r="NBG219" s="1"/>
      <c r="NBH219" s="1"/>
      <c r="NBI219" s="1"/>
      <c r="NBJ219" s="1"/>
      <c r="NBK219" s="1"/>
      <c r="NBL219" s="1"/>
      <c r="NBM219" s="1"/>
      <c r="NBN219" s="1"/>
      <c r="NBO219" s="1"/>
      <c r="NBP219" s="1"/>
      <c r="NBQ219" s="1"/>
      <c r="NBR219" s="1"/>
      <c r="NBS219" s="1"/>
      <c r="NBT219" s="1"/>
      <c r="NBU219" s="1"/>
      <c r="NBV219" s="1"/>
      <c r="NBW219" s="1"/>
      <c r="NBX219" s="1"/>
      <c r="NBY219" s="1"/>
      <c r="NBZ219" s="1"/>
      <c r="NCA219" s="1"/>
      <c r="NCB219" s="1"/>
      <c r="NCC219" s="1"/>
      <c r="NCD219" s="1"/>
      <c r="NCE219" s="1"/>
      <c r="NCF219" s="1"/>
      <c r="NCG219" s="1"/>
      <c r="NCH219" s="1"/>
      <c r="NCI219" s="1"/>
      <c r="NCJ219" s="1"/>
      <c r="NCK219" s="1"/>
      <c r="NCL219" s="1"/>
      <c r="NCM219" s="1"/>
      <c r="NCN219" s="1"/>
      <c r="NCO219" s="1"/>
      <c r="NCP219" s="1"/>
      <c r="NCQ219" s="1"/>
      <c r="NCR219" s="1"/>
      <c r="NCS219" s="1"/>
      <c r="NCT219" s="1"/>
      <c r="NCU219" s="1"/>
      <c r="NCV219" s="1"/>
      <c r="NCW219" s="1"/>
      <c r="NCX219" s="1"/>
      <c r="NCY219" s="1"/>
      <c r="NCZ219" s="1"/>
      <c r="NDA219" s="1"/>
      <c r="NDB219" s="1"/>
      <c r="NDC219" s="1"/>
      <c r="NDD219" s="1"/>
      <c r="NDE219" s="1"/>
      <c r="NDF219" s="1"/>
      <c r="NDG219" s="1"/>
      <c r="NDH219" s="1"/>
      <c r="NDI219" s="1"/>
      <c r="NDJ219" s="1"/>
      <c r="NDK219" s="1"/>
      <c r="NDL219" s="1"/>
      <c r="NDM219" s="1"/>
      <c r="NDN219" s="1"/>
      <c r="NDO219" s="1"/>
      <c r="NDP219" s="1"/>
      <c r="NDQ219" s="1"/>
      <c r="NDR219" s="1"/>
      <c r="NDS219" s="1"/>
      <c r="NDT219" s="1"/>
      <c r="NDU219" s="1"/>
      <c r="NDV219" s="1"/>
      <c r="NDW219" s="1"/>
      <c r="NDX219" s="1"/>
      <c r="NDY219" s="1"/>
      <c r="NDZ219" s="1"/>
      <c r="NEA219" s="1"/>
      <c r="NEB219" s="1"/>
      <c r="NEC219" s="1"/>
      <c r="NED219" s="1"/>
      <c r="NEE219" s="1"/>
      <c r="NEF219" s="1"/>
      <c r="NEG219" s="1"/>
      <c r="NEH219" s="1"/>
      <c r="NEI219" s="1"/>
      <c r="NEJ219" s="1"/>
      <c r="NEK219" s="1"/>
      <c r="NEL219" s="1"/>
      <c r="NEM219" s="1"/>
      <c r="NEN219" s="1"/>
      <c r="NEO219" s="1"/>
      <c r="NEP219" s="1"/>
      <c r="NEQ219" s="1"/>
      <c r="NER219" s="1"/>
      <c r="NES219" s="1"/>
      <c r="NET219" s="1"/>
      <c r="NEU219" s="1"/>
      <c r="NEV219" s="1"/>
      <c r="NEW219" s="1"/>
      <c r="NEX219" s="1"/>
      <c r="NEY219" s="1"/>
      <c r="NEZ219" s="1"/>
      <c r="NFA219" s="1"/>
      <c r="NFB219" s="1"/>
      <c r="NFC219" s="1"/>
      <c r="NFD219" s="1"/>
      <c r="NFE219" s="1"/>
      <c r="NFF219" s="1"/>
      <c r="NFG219" s="1"/>
      <c r="NFH219" s="1"/>
      <c r="NFI219" s="1"/>
      <c r="NFJ219" s="1"/>
      <c r="NFK219" s="1"/>
      <c r="NFL219" s="1"/>
      <c r="NFM219" s="1"/>
      <c r="NFN219" s="1"/>
      <c r="NFO219" s="1"/>
      <c r="NFP219" s="1"/>
      <c r="NFQ219" s="1"/>
      <c r="NFR219" s="1"/>
      <c r="NFS219" s="1"/>
      <c r="NFT219" s="1"/>
      <c r="NFU219" s="1"/>
      <c r="NFV219" s="1"/>
      <c r="NFW219" s="1"/>
      <c r="NFX219" s="1"/>
      <c r="NFY219" s="1"/>
      <c r="NFZ219" s="1"/>
      <c r="NGA219" s="1"/>
      <c r="NGB219" s="1"/>
      <c r="NGC219" s="1"/>
      <c r="NGD219" s="1"/>
      <c r="NGE219" s="1"/>
      <c r="NGF219" s="1"/>
      <c r="NGG219" s="1"/>
      <c r="NGH219" s="1"/>
      <c r="NGI219" s="1"/>
      <c r="NGJ219" s="1"/>
      <c r="NGK219" s="1"/>
      <c r="NGL219" s="1"/>
      <c r="NGM219" s="1"/>
      <c r="NGN219" s="1"/>
      <c r="NGO219" s="1"/>
      <c r="NGP219" s="1"/>
      <c r="NGQ219" s="1"/>
      <c r="NGR219" s="1"/>
      <c r="NGS219" s="1"/>
      <c r="NGT219" s="1"/>
      <c r="NGU219" s="1"/>
      <c r="NGV219" s="1"/>
      <c r="NGW219" s="1"/>
      <c r="NGX219" s="1"/>
      <c r="NGY219" s="1"/>
      <c r="NGZ219" s="1"/>
      <c r="NHA219" s="1"/>
      <c r="NHB219" s="1"/>
      <c r="NHC219" s="1"/>
      <c r="NHD219" s="1"/>
      <c r="NHE219" s="1"/>
      <c r="NHF219" s="1"/>
      <c r="NHG219" s="1"/>
      <c r="NHH219" s="1"/>
      <c r="NHI219" s="1"/>
      <c r="NHJ219" s="1"/>
      <c r="NHK219" s="1"/>
      <c r="NHL219" s="1"/>
      <c r="NHM219" s="1"/>
      <c r="NHN219" s="1"/>
      <c r="NHO219" s="1"/>
      <c r="NHP219" s="1"/>
      <c r="NHQ219" s="1"/>
      <c r="NHR219" s="1"/>
      <c r="NHS219" s="1"/>
      <c r="NHT219" s="1"/>
      <c r="NHU219" s="1"/>
      <c r="NHV219" s="1"/>
      <c r="NHW219" s="1"/>
      <c r="NHX219" s="1"/>
      <c r="NHY219" s="1"/>
      <c r="NHZ219" s="1"/>
      <c r="NIA219" s="1"/>
      <c r="NIB219" s="1"/>
      <c r="NIC219" s="1"/>
      <c r="NID219" s="1"/>
      <c r="NIE219" s="1"/>
      <c r="NIF219" s="1"/>
      <c r="NIG219" s="1"/>
      <c r="NIH219" s="1"/>
      <c r="NII219" s="1"/>
      <c r="NIJ219" s="1"/>
      <c r="NIK219" s="1"/>
      <c r="NIL219" s="1"/>
      <c r="NIM219" s="1"/>
      <c r="NIN219" s="1"/>
      <c r="NIO219" s="1"/>
      <c r="NIP219" s="1"/>
      <c r="NIQ219" s="1"/>
      <c r="NIR219" s="1"/>
      <c r="NIS219" s="1"/>
      <c r="NIT219" s="1"/>
      <c r="NIU219" s="1"/>
      <c r="NIV219" s="1"/>
      <c r="NIW219" s="1"/>
      <c r="NIX219" s="1"/>
      <c r="NIY219" s="1"/>
      <c r="NIZ219" s="1"/>
      <c r="NJA219" s="1"/>
      <c r="NJB219" s="1"/>
      <c r="NJC219" s="1"/>
      <c r="NJD219" s="1"/>
      <c r="NJE219" s="1"/>
      <c r="NJF219" s="1"/>
      <c r="NJG219" s="1"/>
      <c r="NJH219" s="1"/>
      <c r="NJI219" s="1"/>
      <c r="NJJ219" s="1"/>
      <c r="NJK219" s="1"/>
      <c r="NJL219" s="1"/>
      <c r="NJM219" s="1"/>
      <c r="NJN219" s="1"/>
      <c r="NJO219" s="1"/>
      <c r="NJP219" s="1"/>
      <c r="NJQ219" s="1"/>
      <c r="NJR219" s="1"/>
      <c r="NJS219" s="1"/>
      <c r="NJT219" s="1"/>
      <c r="NJU219" s="1"/>
      <c r="NJV219" s="1"/>
      <c r="NJW219" s="1"/>
      <c r="NJX219" s="1"/>
      <c r="NJY219" s="1"/>
      <c r="NJZ219" s="1"/>
      <c r="NKA219" s="1"/>
      <c r="NKB219" s="1"/>
      <c r="NKC219" s="1"/>
      <c r="NKD219" s="1"/>
      <c r="NKE219" s="1"/>
      <c r="NKF219" s="1"/>
      <c r="NKG219" s="1"/>
      <c r="NKH219" s="1"/>
      <c r="NKI219" s="1"/>
      <c r="NKJ219" s="1"/>
      <c r="NKK219" s="1"/>
      <c r="NKL219" s="1"/>
      <c r="NKM219" s="1"/>
      <c r="NKN219" s="1"/>
      <c r="NKO219" s="1"/>
      <c r="NKP219" s="1"/>
      <c r="NKQ219" s="1"/>
      <c r="NKR219" s="1"/>
      <c r="NKS219" s="1"/>
      <c r="NKT219" s="1"/>
      <c r="NKU219" s="1"/>
      <c r="NKV219" s="1"/>
      <c r="NKW219" s="1"/>
      <c r="NKX219" s="1"/>
      <c r="NKY219" s="1"/>
      <c r="NKZ219" s="1"/>
      <c r="NLA219" s="1"/>
      <c r="NLB219" s="1"/>
      <c r="NLC219" s="1"/>
      <c r="NLD219" s="1"/>
      <c r="NLE219" s="1"/>
      <c r="NLF219" s="1"/>
      <c r="NLG219" s="1"/>
      <c r="NLH219" s="1"/>
      <c r="NLI219" s="1"/>
      <c r="NLJ219" s="1"/>
      <c r="NLK219" s="1"/>
      <c r="NLL219" s="1"/>
      <c r="NLM219" s="1"/>
      <c r="NLN219" s="1"/>
      <c r="NLO219" s="1"/>
      <c r="NLP219" s="1"/>
      <c r="NLQ219" s="1"/>
      <c r="NLR219" s="1"/>
      <c r="NLS219" s="1"/>
      <c r="NLT219" s="1"/>
      <c r="NLU219" s="1"/>
      <c r="NLV219" s="1"/>
      <c r="NLW219" s="1"/>
      <c r="NLX219" s="1"/>
      <c r="NLY219" s="1"/>
      <c r="NLZ219" s="1"/>
      <c r="NMA219" s="1"/>
      <c r="NMB219" s="1"/>
      <c r="NMC219" s="1"/>
      <c r="NMD219" s="1"/>
      <c r="NME219" s="1"/>
      <c r="NMF219" s="1"/>
      <c r="NMG219" s="1"/>
      <c r="NMH219" s="1"/>
      <c r="NMI219" s="1"/>
      <c r="NMJ219" s="1"/>
      <c r="NMK219" s="1"/>
      <c r="NML219" s="1"/>
      <c r="NMM219" s="1"/>
      <c r="NMN219" s="1"/>
      <c r="NMO219" s="1"/>
      <c r="NMP219" s="1"/>
      <c r="NMQ219" s="1"/>
      <c r="NMR219" s="1"/>
      <c r="NMS219" s="1"/>
      <c r="NMT219" s="1"/>
      <c r="NMU219" s="1"/>
      <c r="NMV219" s="1"/>
      <c r="NMW219" s="1"/>
      <c r="NMX219" s="1"/>
      <c r="NMY219" s="1"/>
      <c r="NMZ219" s="1"/>
      <c r="NNA219" s="1"/>
      <c r="NNB219" s="1"/>
      <c r="NNC219" s="1"/>
      <c r="NND219" s="1"/>
      <c r="NNE219" s="1"/>
      <c r="NNF219" s="1"/>
      <c r="NNG219" s="1"/>
      <c r="NNH219" s="1"/>
      <c r="NNI219" s="1"/>
      <c r="NNJ219" s="1"/>
      <c r="NNK219" s="1"/>
      <c r="NNL219" s="1"/>
      <c r="NNM219" s="1"/>
      <c r="NNN219" s="1"/>
      <c r="NNO219" s="1"/>
      <c r="NNP219" s="1"/>
      <c r="NNQ219" s="1"/>
      <c r="NNR219" s="1"/>
      <c r="NNS219" s="1"/>
      <c r="NNT219" s="1"/>
      <c r="NNU219" s="1"/>
      <c r="NNV219" s="1"/>
      <c r="NNW219" s="1"/>
      <c r="NNX219" s="1"/>
      <c r="NNY219" s="1"/>
      <c r="NNZ219" s="1"/>
      <c r="NOA219" s="1"/>
      <c r="NOB219" s="1"/>
      <c r="NOC219" s="1"/>
      <c r="NOD219" s="1"/>
      <c r="NOE219" s="1"/>
      <c r="NOF219" s="1"/>
      <c r="NOG219" s="1"/>
      <c r="NOH219" s="1"/>
      <c r="NOI219" s="1"/>
      <c r="NOJ219" s="1"/>
      <c r="NOK219" s="1"/>
      <c r="NOL219" s="1"/>
      <c r="NOM219" s="1"/>
      <c r="NON219" s="1"/>
      <c r="NOO219" s="1"/>
      <c r="NOP219" s="1"/>
      <c r="NOQ219" s="1"/>
      <c r="NOR219" s="1"/>
      <c r="NOS219" s="1"/>
      <c r="NOT219" s="1"/>
      <c r="NOU219" s="1"/>
      <c r="NOV219" s="1"/>
      <c r="NOW219" s="1"/>
      <c r="NOX219" s="1"/>
      <c r="NOY219" s="1"/>
      <c r="NOZ219" s="1"/>
      <c r="NPA219" s="1"/>
      <c r="NPB219" s="1"/>
      <c r="NPC219" s="1"/>
      <c r="NPD219" s="1"/>
      <c r="NPE219" s="1"/>
      <c r="NPF219" s="1"/>
      <c r="NPG219" s="1"/>
      <c r="NPH219" s="1"/>
      <c r="NPI219" s="1"/>
      <c r="NPJ219" s="1"/>
      <c r="NPK219" s="1"/>
      <c r="NPL219" s="1"/>
      <c r="NPM219" s="1"/>
      <c r="NPN219" s="1"/>
      <c r="NPO219" s="1"/>
      <c r="NPP219" s="1"/>
      <c r="NPQ219" s="1"/>
      <c r="NPR219" s="1"/>
      <c r="NPS219" s="1"/>
      <c r="NPT219" s="1"/>
      <c r="NPU219" s="1"/>
      <c r="NPV219" s="1"/>
      <c r="NPW219" s="1"/>
      <c r="NPX219" s="1"/>
      <c r="NPY219" s="1"/>
      <c r="NPZ219" s="1"/>
      <c r="NQA219" s="1"/>
      <c r="NQB219" s="1"/>
      <c r="NQC219" s="1"/>
      <c r="NQD219" s="1"/>
      <c r="NQE219" s="1"/>
      <c r="NQF219" s="1"/>
      <c r="NQG219" s="1"/>
      <c r="NQH219" s="1"/>
      <c r="NQI219" s="1"/>
      <c r="NQJ219" s="1"/>
      <c r="NQK219" s="1"/>
      <c r="NQL219" s="1"/>
      <c r="NQM219" s="1"/>
      <c r="NQN219" s="1"/>
      <c r="NQO219" s="1"/>
      <c r="NQP219" s="1"/>
      <c r="NQQ219" s="1"/>
      <c r="NQR219" s="1"/>
      <c r="NQS219" s="1"/>
      <c r="NQT219" s="1"/>
      <c r="NQU219" s="1"/>
      <c r="NQV219" s="1"/>
      <c r="NQW219" s="1"/>
      <c r="NQX219" s="1"/>
      <c r="NQY219" s="1"/>
      <c r="NQZ219" s="1"/>
      <c r="NRA219" s="1"/>
      <c r="NRB219" s="1"/>
      <c r="NRC219" s="1"/>
      <c r="NRD219" s="1"/>
      <c r="NRE219" s="1"/>
      <c r="NRF219" s="1"/>
      <c r="NRG219" s="1"/>
      <c r="NRH219" s="1"/>
      <c r="NRI219" s="1"/>
      <c r="NRJ219" s="1"/>
      <c r="NRK219" s="1"/>
      <c r="NRL219" s="1"/>
      <c r="NRM219" s="1"/>
      <c r="NRN219" s="1"/>
      <c r="NRO219" s="1"/>
      <c r="NRP219" s="1"/>
      <c r="NRQ219" s="1"/>
      <c r="NRR219" s="1"/>
      <c r="NRS219" s="1"/>
      <c r="NRT219" s="1"/>
      <c r="NRU219" s="1"/>
      <c r="NRV219" s="1"/>
      <c r="NRW219" s="1"/>
      <c r="NRX219" s="1"/>
      <c r="NRY219" s="1"/>
      <c r="NRZ219" s="1"/>
      <c r="NSA219" s="1"/>
      <c r="NSB219" s="1"/>
      <c r="NSC219" s="1"/>
      <c r="NSD219" s="1"/>
      <c r="NSE219" s="1"/>
      <c r="NSF219" s="1"/>
      <c r="NSG219" s="1"/>
      <c r="NSH219" s="1"/>
      <c r="NSI219" s="1"/>
      <c r="NSJ219" s="1"/>
      <c r="NSK219" s="1"/>
      <c r="NSL219" s="1"/>
      <c r="NSM219" s="1"/>
      <c r="NSN219" s="1"/>
      <c r="NSO219" s="1"/>
      <c r="NSP219" s="1"/>
      <c r="NSQ219" s="1"/>
      <c r="NSR219" s="1"/>
      <c r="NSS219" s="1"/>
      <c r="NST219" s="1"/>
      <c r="NSU219" s="1"/>
      <c r="NSV219" s="1"/>
      <c r="NSW219" s="1"/>
      <c r="NSX219" s="1"/>
      <c r="NSY219" s="1"/>
      <c r="NSZ219" s="1"/>
      <c r="NTA219" s="1"/>
      <c r="NTB219" s="1"/>
      <c r="NTC219" s="1"/>
      <c r="NTD219" s="1"/>
      <c r="NTE219" s="1"/>
      <c r="NTF219" s="1"/>
      <c r="NTG219" s="1"/>
      <c r="NTH219" s="1"/>
      <c r="NTI219" s="1"/>
      <c r="NTJ219" s="1"/>
      <c r="NTK219" s="1"/>
      <c r="NTL219" s="1"/>
      <c r="NTM219" s="1"/>
      <c r="NTN219" s="1"/>
      <c r="NTO219" s="1"/>
      <c r="NTP219" s="1"/>
      <c r="NTQ219" s="1"/>
      <c r="NTR219" s="1"/>
      <c r="NTS219" s="1"/>
      <c r="NTT219" s="1"/>
      <c r="NTU219" s="1"/>
      <c r="NTV219" s="1"/>
      <c r="NTW219" s="1"/>
      <c r="NTX219" s="1"/>
      <c r="NTY219" s="1"/>
      <c r="NTZ219" s="1"/>
      <c r="NUA219" s="1"/>
      <c r="NUB219" s="1"/>
      <c r="NUC219" s="1"/>
      <c r="NUD219" s="1"/>
      <c r="NUE219" s="1"/>
      <c r="NUF219" s="1"/>
      <c r="NUG219" s="1"/>
      <c r="NUH219" s="1"/>
      <c r="NUI219" s="1"/>
      <c r="NUJ219" s="1"/>
      <c r="NUK219" s="1"/>
      <c r="NUL219" s="1"/>
      <c r="NUM219" s="1"/>
      <c r="NUN219" s="1"/>
      <c r="NUO219" s="1"/>
      <c r="NUP219" s="1"/>
      <c r="NUQ219" s="1"/>
      <c r="NUR219" s="1"/>
      <c r="NUS219" s="1"/>
      <c r="NUT219" s="1"/>
      <c r="NUU219" s="1"/>
      <c r="NUV219" s="1"/>
      <c r="NUW219" s="1"/>
      <c r="NUX219" s="1"/>
      <c r="NUY219" s="1"/>
      <c r="NUZ219" s="1"/>
      <c r="NVA219" s="1"/>
      <c r="NVB219" s="1"/>
      <c r="NVC219" s="1"/>
      <c r="NVD219" s="1"/>
      <c r="NVE219" s="1"/>
      <c r="NVF219" s="1"/>
      <c r="NVG219" s="1"/>
      <c r="NVH219" s="1"/>
      <c r="NVI219" s="1"/>
      <c r="NVJ219" s="1"/>
      <c r="NVK219" s="1"/>
      <c r="NVL219" s="1"/>
      <c r="NVM219" s="1"/>
      <c r="NVN219" s="1"/>
      <c r="NVO219" s="1"/>
      <c r="NVP219" s="1"/>
      <c r="NVQ219" s="1"/>
      <c r="NVR219" s="1"/>
      <c r="NVS219" s="1"/>
      <c r="NVT219" s="1"/>
      <c r="NVU219" s="1"/>
      <c r="NVV219" s="1"/>
      <c r="NVW219" s="1"/>
      <c r="NVX219" s="1"/>
      <c r="NVY219" s="1"/>
      <c r="NVZ219" s="1"/>
      <c r="NWA219" s="1"/>
      <c r="NWB219" s="1"/>
      <c r="NWC219" s="1"/>
      <c r="NWD219" s="1"/>
      <c r="NWE219" s="1"/>
      <c r="NWF219" s="1"/>
      <c r="NWG219" s="1"/>
      <c r="NWH219" s="1"/>
      <c r="NWI219" s="1"/>
      <c r="NWJ219" s="1"/>
      <c r="NWK219" s="1"/>
      <c r="NWL219" s="1"/>
      <c r="NWM219" s="1"/>
      <c r="NWN219" s="1"/>
      <c r="NWO219" s="1"/>
      <c r="NWP219" s="1"/>
      <c r="NWQ219" s="1"/>
      <c r="NWR219" s="1"/>
      <c r="NWS219" s="1"/>
      <c r="NWT219" s="1"/>
      <c r="NWU219" s="1"/>
      <c r="NWV219" s="1"/>
      <c r="NWW219" s="1"/>
      <c r="NWX219" s="1"/>
      <c r="NWY219" s="1"/>
      <c r="NWZ219" s="1"/>
      <c r="NXA219" s="1"/>
      <c r="NXB219" s="1"/>
      <c r="NXC219" s="1"/>
      <c r="NXD219" s="1"/>
      <c r="NXE219" s="1"/>
      <c r="NXF219" s="1"/>
      <c r="NXG219" s="1"/>
      <c r="NXH219" s="1"/>
      <c r="NXI219" s="1"/>
      <c r="NXJ219" s="1"/>
      <c r="NXK219" s="1"/>
      <c r="NXL219" s="1"/>
      <c r="NXM219" s="1"/>
      <c r="NXN219" s="1"/>
      <c r="NXO219" s="1"/>
      <c r="NXP219" s="1"/>
      <c r="NXQ219" s="1"/>
      <c r="NXR219" s="1"/>
      <c r="NXS219" s="1"/>
      <c r="NXT219" s="1"/>
      <c r="NXU219" s="1"/>
      <c r="NXV219" s="1"/>
      <c r="NXW219" s="1"/>
      <c r="NXX219" s="1"/>
      <c r="NXY219" s="1"/>
      <c r="NXZ219" s="1"/>
      <c r="NYA219" s="1"/>
      <c r="NYB219" s="1"/>
      <c r="NYC219" s="1"/>
      <c r="NYD219" s="1"/>
      <c r="NYE219" s="1"/>
      <c r="NYF219" s="1"/>
      <c r="NYG219" s="1"/>
      <c r="NYH219" s="1"/>
      <c r="NYI219" s="1"/>
      <c r="NYJ219" s="1"/>
      <c r="NYK219" s="1"/>
      <c r="NYL219" s="1"/>
      <c r="NYM219" s="1"/>
      <c r="NYN219" s="1"/>
      <c r="NYO219" s="1"/>
      <c r="NYP219" s="1"/>
      <c r="NYQ219" s="1"/>
      <c r="NYR219" s="1"/>
      <c r="NYS219" s="1"/>
      <c r="NYT219" s="1"/>
      <c r="NYU219" s="1"/>
      <c r="NYV219" s="1"/>
      <c r="NYW219" s="1"/>
      <c r="NYX219" s="1"/>
      <c r="NYY219" s="1"/>
      <c r="NYZ219" s="1"/>
      <c r="NZA219" s="1"/>
      <c r="NZB219" s="1"/>
      <c r="NZC219" s="1"/>
      <c r="NZD219" s="1"/>
      <c r="NZE219" s="1"/>
      <c r="NZF219" s="1"/>
      <c r="NZG219" s="1"/>
      <c r="NZH219" s="1"/>
      <c r="NZI219" s="1"/>
      <c r="NZJ219" s="1"/>
      <c r="NZK219" s="1"/>
      <c r="NZL219" s="1"/>
      <c r="NZM219" s="1"/>
      <c r="NZN219" s="1"/>
      <c r="NZO219" s="1"/>
      <c r="NZP219" s="1"/>
      <c r="NZQ219" s="1"/>
      <c r="NZR219" s="1"/>
      <c r="NZS219" s="1"/>
      <c r="NZT219" s="1"/>
      <c r="NZU219" s="1"/>
      <c r="NZV219" s="1"/>
      <c r="NZW219" s="1"/>
      <c r="NZX219" s="1"/>
      <c r="NZY219" s="1"/>
      <c r="NZZ219" s="1"/>
      <c r="OAA219" s="1"/>
      <c r="OAB219" s="1"/>
      <c r="OAC219" s="1"/>
      <c r="OAD219" s="1"/>
      <c r="OAE219" s="1"/>
      <c r="OAF219" s="1"/>
      <c r="OAG219" s="1"/>
      <c r="OAH219" s="1"/>
      <c r="OAI219" s="1"/>
      <c r="OAJ219" s="1"/>
      <c r="OAK219" s="1"/>
      <c r="OAL219" s="1"/>
      <c r="OAM219" s="1"/>
      <c r="OAN219" s="1"/>
      <c r="OAO219" s="1"/>
      <c r="OAP219" s="1"/>
      <c r="OAQ219" s="1"/>
      <c r="OAR219" s="1"/>
      <c r="OAS219" s="1"/>
      <c r="OAT219" s="1"/>
      <c r="OAU219" s="1"/>
      <c r="OAV219" s="1"/>
      <c r="OAW219" s="1"/>
      <c r="OAX219" s="1"/>
      <c r="OAY219" s="1"/>
      <c r="OAZ219" s="1"/>
      <c r="OBA219" s="1"/>
      <c r="OBB219" s="1"/>
      <c r="OBC219" s="1"/>
      <c r="OBD219" s="1"/>
      <c r="OBE219" s="1"/>
      <c r="OBF219" s="1"/>
      <c r="OBG219" s="1"/>
      <c r="OBH219" s="1"/>
      <c r="OBI219" s="1"/>
      <c r="OBJ219" s="1"/>
      <c r="OBK219" s="1"/>
      <c r="OBL219" s="1"/>
      <c r="OBM219" s="1"/>
      <c r="OBN219" s="1"/>
      <c r="OBO219" s="1"/>
      <c r="OBP219" s="1"/>
      <c r="OBQ219" s="1"/>
      <c r="OBR219" s="1"/>
      <c r="OBS219" s="1"/>
      <c r="OBT219" s="1"/>
      <c r="OBU219" s="1"/>
      <c r="OBV219" s="1"/>
      <c r="OBW219" s="1"/>
      <c r="OBX219" s="1"/>
      <c r="OBY219" s="1"/>
      <c r="OBZ219" s="1"/>
      <c r="OCA219" s="1"/>
      <c r="OCB219" s="1"/>
      <c r="OCC219" s="1"/>
      <c r="OCD219" s="1"/>
      <c r="OCE219" s="1"/>
      <c r="OCF219" s="1"/>
      <c r="OCG219" s="1"/>
      <c r="OCH219" s="1"/>
      <c r="OCI219" s="1"/>
      <c r="OCJ219" s="1"/>
      <c r="OCK219" s="1"/>
      <c r="OCL219" s="1"/>
      <c r="OCM219" s="1"/>
      <c r="OCN219" s="1"/>
      <c r="OCO219" s="1"/>
      <c r="OCP219" s="1"/>
      <c r="OCQ219" s="1"/>
      <c r="OCR219" s="1"/>
      <c r="OCS219" s="1"/>
      <c r="OCT219" s="1"/>
      <c r="OCU219" s="1"/>
      <c r="OCV219" s="1"/>
      <c r="OCW219" s="1"/>
      <c r="OCX219" s="1"/>
      <c r="OCY219" s="1"/>
      <c r="OCZ219" s="1"/>
      <c r="ODA219" s="1"/>
      <c r="ODB219" s="1"/>
      <c r="ODC219" s="1"/>
      <c r="ODD219" s="1"/>
      <c r="ODE219" s="1"/>
      <c r="ODF219" s="1"/>
      <c r="ODG219" s="1"/>
      <c r="ODH219" s="1"/>
      <c r="ODI219" s="1"/>
      <c r="ODJ219" s="1"/>
      <c r="ODK219" s="1"/>
      <c r="ODL219" s="1"/>
      <c r="ODM219" s="1"/>
      <c r="ODN219" s="1"/>
      <c r="ODO219" s="1"/>
      <c r="ODP219" s="1"/>
      <c r="ODQ219" s="1"/>
      <c r="ODR219" s="1"/>
      <c r="ODS219" s="1"/>
      <c r="ODT219" s="1"/>
      <c r="ODU219" s="1"/>
      <c r="ODV219" s="1"/>
      <c r="ODW219" s="1"/>
      <c r="ODX219" s="1"/>
      <c r="ODY219" s="1"/>
      <c r="ODZ219" s="1"/>
      <c r="OEA219" s="1"/>
      <c r="OEB219" s="1"/>
      <c r="OEC219" s="1"/>
      <c r="OED219" s="1"/>
      <c r="OEE219" s="1"/>
      <c r="OEF219" s="1"/>
      <c r="OEG219" s="1"/>
      <c r="OEH219" s="1"/>
      <c r="OEI219" s="1"/>
      <c r="OEJ219" s="1"/>
      <c r="OEK219" s="1"/>
      <c r="OEL219" s="1"/>
      <c r="OEM219" s="1"/>
      <c r="OEN219" s="1"/>
      <c r="OEO219" s="1"/>
      <c r="OEP219" s="1"/>
      <c r="OEQ219" s="1"/>
      <c r="OER219" s="1"/>
      <c r="OES219" s="1"/>
      <c r="OET219" s="1"/>
      <c r="OEU219" s="1"/>
      <c r="OEV219" s="1"/>
      <c r="OEW219" s="1"/>
      <c r="OEX219" s="1"/>
      <c r="OEY219" s="1"/>
      <c r="OEZ219" s="1"/>
      <c r="OFA219" s="1"/>
      <c r="OFB219" s="1"/>
      <c r="OFC219" s="1"/>
      <c r="OFD219" s="1"/>
      <c r="OFE219" s="1"/>
      <c r="OFF219" s="1"/>
      <c r="OFG219" s="1"/>
      <c r="OFH219" s="1"/>
      <c r="OFI219" s="1"/>
      <c r="OFJ219" s="1"/>
      <c r="OFK219" s="1"/>
      <c r="OFL219" s="1"/>
      <c r="OFM219" s="1"/>
      <c r="OFN219" s="1"/>
      <c r="OFO219" s="1"/>
      <c r="OFP219" s="1"/>
      <c r="OFQ219" s="1"/>
      <c r="OFR219" s="1"/>
      <c r="OFS219" s="1"/>
      <c r="OFT219" s="1"/>
      <c r="OFU219" s="1"/>
      <c r="OFV219" s="1"/>
      <c r="OFW219" s="1"/>
      <c r="OFX219" s="1"/>
      <c r="OFY219" s="1"/>
      <c r="OFZ219" s="1"/>
      <c r="OGA219" s="1"/>
      <c r="OGB219" s="1"/>
      <c r="OGC219" s="1"/>
      <c r="OGD219" s="1"/>
      <c r="OGE219" s="1"/>
      <c r="OGF219" s="1"/>
      <c r="OGG219" s="1"/>
      <c r="OGH219" s="1"/>
      <c r="OGI219" s="1"/>
      <c r="OGJ219" s="1"/>
      <c r="OGK219" s="1"/>
      <c r="OGL219" s="1"/>
      <c r="OGM219" s="1"/>
      <c r="OGN219" s="1"/>
      <c r="OGO219" s="1"/>
      <c r="OGP219" s="1"/>
      <c r="OGQ219" s="1"/>
      <c r="OGR219" s="1"/>
      <c r="OGS219" s="1"/>
      <c r="OGT219" s="1"/>
      <c r="OGU219" s="1"/>
      <c r="OGV219" s="1"/>
      <c r="OGW219" s="1"/>
      <c r="OGX219" s="1"/>
      <c r="OGY219" s="1"/>
      <c r="OGZ219" s="1"/>
      <c r="OHA219" s="1"/>
      <c r="OHB219" s="1"/>
      <c r="OHC219" s="1"/>
      <c r="OHD219" s="1"/>
      <c r="OHE219" s="1"/>
      <c r="OHF219" s="1"/>
      <c r="OHG219" s="1"/>
      <c r="OHH219" s="1"/>
      <c r="OHI219" s="1"/>
      <c r="OHJ219" s="1"/>
      <c r="OHK219" s="1"/>
      <c r="OHL219" s="1"/>
      <c r="OHM219" s="1"/>
      <c r="OHN219" s="1"/>
      <c r="OHO219" s="1"/>
      <c r="OHP219" s="1"/>
      <c r="OHQ219" s="1"/>
      <c r="OHR219" s="1"/>
      <c r="OHS219" s="1"/>
      <c r="OHT219" s="1"/>
      <c r="OHU219" s="1"/>
      <c r="OHV219" s="1"/>
      <c r="OHW219" s="1"/>
      <c r="OHX219" s="1"/>
      <c r="OHY219" s="1"/>
      <c r="OHZ219" s="1"/>
      <c r="OIA219" s="1"/>
      <c r="OIB219" s="1"/>
      <c r="OIC219" s="1"/>
      <c r="OID219" s="1"/>
      <c r="OIE219" s="1"/>
      <c r="OIF219" s="1"/>
      <c r="OIG219" s="1"/>
      <c r="OIH219" s="1"/>
      <c r="OII219" s="1"/>
      <c r="OIJ219" s="1"/>
      <c r="OIK219" s="1"/>
      <c r="OIL219" s="1"/>
      <c r="OIM219" s="1"/>
      <c r="OIN219" s="1"/>
      <c r="OIO219" s="1"/>
      <c r="OIP219" s="1"/>
      <c r="OIQ219" s="1"/>
      <c r="OIR219" s="1"/>
      <c r="OIS219" s="1"/>
      <c r="OIT219" s="1"/>
      <c r="OIU219" s="1"/>
      <c r="OIV219" s="1"/>
      <c r="OIW219" s="1"/>
      <c r="OIX219" s="1"/>
      <c r="OIY219" s="1"/>
      <c r="OIZ219" s="1"/>
      <c r="OJA219" s="1"/>
      <c r="OJB219" s="1"/>
      <c r="OJC219" s="1"/>
      <c r="OJD219" s="1"/>
      <c r="OJE219" s="1"/>
      <c r="OJF219" s="1"/>
      <c r="OJG219" s="1"/>
      <c r="OJH219" s="1"/>
      <c r="OJI219" s="1"/>
      <c r="OJJ219" s="1"/>
      <c r="OJK219" s="1"/>
      <c r="OJL219" s="1"/>
      <c r="OJM219" s="1"/>
      <c r="OJN219" s="1"/>
      <c r="OJO219" s="1"/>
      <c r="OJP219" s="1"/>
      <c r="OJQ219" s="1"/>
      <c r="OJR219" s="1"/>
      <c r="OJS219" s="1"/>
      <c r="OJT219" s="1"/>
      <c r="OJU219" s="1"/>
      <c r="OJV219" s="1"/>
      <c r="OJW219" s="1"/>
      <c r="OJX219" s="1"/>
      <c r="OJY219" s="1"/>
      <c r="OJZ219" s="1"/>
      <c r="OKA219" s="1"/>
      <c r="OKB219" s="1"/>
      <c r="OKC219" s="1"/>
      <c r="OKD219" s="1"/>
      <c r="OKE219" s="1"/>
      <c r="OKF219" s="1"/>
      <c r="OKG219" s="1"/>
      <c r="OKH219" s="1"/>
      <c r="OKI219" s="1"/>
      <c r="OKJ219" s="1"/>
      <c r="OKK219" s="1"/>
      <c r="OKL219" s="1"/>
      <c r="OKM219" s="1"/>
      <c r="OKN219" s="1"/>
      <c r="OKO219" s="1"/>
      <c r="OKP219" s="1"/>
      <c r="OKQ219" s="1"/>
      <c r="OKR219" s="1"/>
      <c r="OKS219" s="1"/>
      <c r="OKT219" s="1"/>
      <c r="OKU219" s="1"/>
      <c r="OKV219" s="1"/>
      <c r="OKW219" s="1"/>
      <c r="OKX219" s="1"/>
      <c r="OKY219" s="1"/>
      <c r="OKZ219" s="1"/>
      <c r="OLA219" s="1"/>
      <c r="OLB219" s="1"/>
      <c r="OLC219" s="1"/>
      <c r="OLD219" s="1"/>
      <c r="OLE219" s="1"/>
      <c r="OLF219" s="1"/>
      <c r="OLG219" s="1"/>
      <c r="OLH219" s="1"/>
      <c r="OLI219" s="1"/>
      <c r="OLJ219" s="1"/>
      <c r="OLK219" s="1"/>
      <c r="OLL219" s="1"/>
      <c r="OLM219" s="1"/>
      <c r="OLN219" s="1"/>
      <c r="OLO219" s="1"/>
      <c r="OLP219" s="1"/>
      <c r="OLQ219" s="1"/>
      <c r="OLR219" s="1"/>
      <c r="OLS219" s="1"/>
      <c r="OLT219" s="1"/>
      <c r="OLU219" s="1"/>
      <c r="OLV219" s="1"/>
      <c r="OLW219" s="1"/>
      <c r="OLX219" s="1"/>
      <c r="OLY219" s="1"/>
      <c r="OLZ219" s="1"/>
      <c r="OMA219" s="1"/>
      <c r="OMB219" s="1"/>
      <c r="OMC219" s="1"/>
      <c r="OMD219" s="1"/>
      <c r="OME219" s="1"/>
      <c r="OMF219" s="1"/>
      <c r="OMG219" s="1"/>
      <c r="OMH219" s="1"/>
      <c r="OMI219" s="1"/>
      <c r="OMJ219" s="1"/>
      <c r="OMK219" s="1"/>
      <c r="OML219" s="1"/>
      <c r="OMM219" s="1"/>
      <c r="OMN219" s="1"/>
      <c r="OMO219" s="1"/>
      <c r="OMP219" s="1"/>
      <c r="OMQ219" s="1"/>
      <c r="OMR219" s="1"/>
      <c r="OMS219" s="1"/>
      <c r="OMT219" s="1"/>
      <c r="OMU219" s="1"/>
      <c r="OMV219" s="1"/>
      <c r="OMW219" s="1"/>
      <c r="OMX219" s="1"/>
      <c r="OMY219" s="1"/>
      <c r="OMZ219" s="1"/>
      <c r="ONA219" s="1"/>
      <c r="ONB219" s="1"/>
      <c r="ONC219" s="1"/>
      <c r="OND219" s="1"/>
      <c r="ONE219" s="1"/>
      <c r="ONF219" s="1"/>
      <c r="ONG219" s="1"/>
      <c r="ONH219" s="1"/>
      <c r="ONI219" s="1"/>
      <c r="ONJ219" s="1"/>
      <c r="ONK219" s="1"/>
      <c r="ONL219" s="1"/>
      <c r="ONM219" s="1"/>
      <c r="ONN219" s="1"/>
      <c r="ONO219" s="1"/>
      <c r="ONP219" s="1"/>
      <c r="ONQ219" s="1"/>
      <c r="ONR219" s="1"/>
      <c r="ONS219" s="1"/>
      <c r="ONT219" s="1"/>
      <c r="ONU219" s="1"/>
      <c r="ONV219" s="1"/>
      <c r="ONW219" s="1"/>
      <c r="ONX219" s="1"/>
      <c r="ONY219" s="1"/>
      <c r="ONZ219" s="1"/>
      <c r="OOA219" s="1"/>
      <c r="OOB219" s="1"/>
      <c r="OOC219" s="1"/>
      <c r="OOD219" s="1"/>
      <c r="OOE219" s="1"/>
      <c r="OOF219" s="1"/>
      <c r="OOG219" s="1"/>
      <c r="OOH219" s="1"/>
      <c r="OOI219" s="1"/>
      <c r="OOJ219" s="1"/>
      <c r="OOK219" s="1"/>
      <c r="OOL219" s="1"/>
      <c r="OOM219" s="1"/>
      <c r="OON219" s="1"/>
      <c r="OOO219" s="1"/>
      <c r="OOP219" s="1"/>
      <c r="OOQ219" s="1"/>
      <c r="OOR219" s="1"/>
      <c r="OOS219" s="1"/>
      <c r="OOT219" s="1"/>
      <c r="OOU219" s="1"/>
      <c r="OOV219" s="1"/>
      <c r="OOW219" s="1"/>
      <c r="OOX219" s="1"/>
      <c r="OOY219" s="1"/>
      <c r="OOZ219" s="1"/>
      <c r="OPA219" s="1"/>
      <c r="OPB219" s="1"/>
      <c r="OPC219" s="1"/>
      <c r="OPD219" s="1"/>
      <c r="OPE219" s="1"/>
      <c r="OPF219" s="1"/>
      <c r="OPG219" s="1"/>
      <c r="OPH219" s="1"/>
      <c r="OPI219" s="1"/>
      <c r="OPJ219" s="1"/>
      <c r="OPK219" s="1"/>
      <c r="OPL219" s="1"/>
      <c r="OPM219" s="1"/>
      <c r="OPN219" s="1"/>
      <c r="OPO219" s="1"/>
      <c r="OPP219" s="1"/>
      <c r="OPQ219" s="1"/>
      <c r="OPR219" s="1"/>
      <c r="OPS219" s="1"/>
      <c r="OPT219" s="1"/>
      <c r="OPU219" s="1"/>
      <c r="OPV219" s="1"/>
      <c r="OPW219" s="1"/>
      <c r="OPX219" s="1"/>
      <c r="OPY219" s="1"/>
      <c r="OPZ219" s="1"/>
      <c r="OQA219" s="1"/>
      <c r="OQB219" s="1"/>
      <c r="OQC219" s="1"/>
      <c r="OQD219" s="1"/>
      <c r="OQE219" s="1"/>
      <c r="OQF219" s="1"/>
      <c r="OQG219" s="1"/>
      <c r="OQH219" s="1"/>
      <c r="OQI219" s="1"/>
      <c r="OQJ219" s="1"/>
      <c r="OQK219" s="1"/>
      <c r="OQL219" s="1"/>
      <c r="OQM219" s="1"/>
      <c r="OQN219" s="1"/>
      <c r="OQO219" s="1"/>
      <c r="OQP219" s="1"/>
      <c r="OQQ219" s="1"/>
      <c r="OQR219" s="1"/>
      <c r="OQS219" s="1"/>
      <c r="OQT219" s="1"/>
      <c r="OQU219" s="1"/>
      <c r="OQV219" s="1"/>
      <c r="OQW219" s="1"/>
      <c r="OQX219" s="1"/>
      <c r="OQY219" s="1"/>
      <c r="OQZ219" s="1"/>
      <c r="ORA219" s="1"/>
      <c r="ORB219" s="1"/>
      <c r="ORC219" s="1"/>
      <c r="ORD219" s="1"/>
      <c r="ORE219" s="1"/>
      <c r="ORF219" s="1"/>
      <c r="ORG219" s="1"/>
      <c r="ORH219" s="1"/>
      <c r="ORI219" s="1"/>
      <c r="ORJ219" s="1"/>
      <c r="ORK219" s="1"/>
      <c r="ORL219" s="1"/>
      <c r="ORM219" s="1"/>
      <c r="ORN219" s="1"/>
      <c r="ORO219" s="1"/>
      <c r="ORP219" s="1"/>
      <c r="ORQ219" s="1"/>
      <c r="ORR219" s="1"/>
      <c r="ORS219" s="1"/>
      <c r="ORT219" s="1"/>
      <c r="ORU219" s="1"/>
      <c r="ORV219" s="1"/>
      <c r="ORW219" s="1"/>
      <c r="ORX219" s="1"/>
      <c r="ORY219" s="1"/>
      <c r="ORZ219" s="1"/>
      <c r="OSA219" s="1"/>
      <c r="OSB219" s="1"/>
      <c r="OSC219" s="1"/>
      <c r="OSD219" s="1"/>
      <c r="OSE219" s="1"/>
      <c r="OSF219" s="1"/>
      <c r="OSG219" s="1"/>
      <c r="OSH219" s="1"/>
      <c r="OSI219" s="1"/>
      <c r="OSJ219" s="1"/>
      <c r="OSK219" s="1"/>
      <c r="OSL219" s="1"/>
      <c r="OSM219" s="1"/>
      <c r="OSN219" s="1"/>
      <c r="OSO219" s="1"/>
      <c r="OSP219" s="1"/>
      <c r="OSQ219" s="1"/>
      <c r="OSR219" s="1"/>
      <c r="OSS219" s="1"/>
      <c r="OST219" s="1"/>
      <c r="OSU219" s="1"/>
      <c r="OSV219" s="1"/>
      <c r="OSW219" s="1"/>
      <c r="OSX219" s="1"/>
      <c r="OSY219" s="1"/>
      <c r="OSZ219" s="1"/>
      <c r="OTA219" s="1"/>
      <c r="OTB219" s="1"/>
      <c r="OTC219" s="1"/>
      <c r="OTD219" s="1"/>
      <c r="OTE219" s="1"/>
      <c r="OTF219" s="1"/>
      <c r="OTG219" s="1"/>
      <c r="OTH219" s="1"/>
      <c r="OTI219" s="1"/>
      <c r="OTJ219" s="1"/>
      <c r="OTK219" s="1"/>
      <c r="OTL219" s="1"/>
      <c r="OTM219" s="1"/>
      <c r="OTN219" s="1"/>
      <c r="OTO219" s="1"/>
      <c r="OTP219" s="1"/>
      <c r="OTQ219" s="1"/>
      <c r="OTR219" s="1"/>
      <c r="OTS219" s="1"/>
      <c r="OTT219" s="1"/>
      <c r="OTU219" s="1"/>
      <c r="OTV219" s="1"/>
      <c r="OTW219" s="1"/>
      <c r="OTX219" s="1"/>
      <c r="OTY219" s="1"/>
      <c r="OTZ219" s="1"/>
      <c r="OUA219" s="1"/>
      <c r="OUB219" s="1"/>
      <c r="OUC219" s="1"/>
      <c r="OUD219" s="1"/>
      <c r="OUE219" s="1"/>
      <c r="OUF219" s="1"/>
      <c r="OUG219" s="1"/>
      <c r="OUH219" s="1"/>
      <c r="OUI219" s="1"/>
      <c r="OUJ219" s="1"/>
      <c r="OUK219" s="1"/>
      <c r="OUL219" s="1"/>
      <c r="OUM219" s="1"/>
      <c r="OUN219" s="1"/>
      <c r="OUO219" s="1"/>
      <c r="OUP219" s="1"/>
      <c r="OUQ219" s="1"/>
      <c r="OUR219" s="1"/>
      <c r="OUS219" s="1"/>
      <c r="OUT219" s="1"/>
      <c r="OUU219" s="1"/>
      <c r="OUV219" s="1"/>
      <c r="OUW219" s="1"/>
      <c r="OUX219" s="1"/>
      <c r="OUY219" s="1"/>
      <c r="OUZ219" s="1"/>
      <c r="OVA219" s="1"/>
      <c r="OVB219" s="1"/>
      <c r="OVC219" s="1"/>
      <c r="OVD219" s="1"/>
      <c r="OVE219" s="1"/>
      <c r="OVF219" s="1"/>
      <c r="OVG219" s="1"/>
      <c r="OVH219" s="1"/>
      <c r="OVI219" s="1"/>
      <c r="OVJ219" s="1"/>
      <c r="OVK219" s="1"/>
      <c r="OVL219" s="1"/>
      <c r="OVM219" s="1"/>
      <c r="OVN219" s="1"/>
      <c r="OVO219" s="1"/>
      <c r="OVP219" s="1"/>
      <c r="OVQ219" s="1"/>
      <c r="OVR219" s="1"/>
      <c r="OVS219" s="1"/>
      <c r="OVT219" s="1"/>
      <c r="OVU219" s="1"/>
      <c r="OVV219" s="1"/>
      <c r="OVW219" s="1"/>
      <c r="OVX219" s="1"/>
      <c r="OVY219" s="1"/>
      <c r="OVZ219" s="1"/>
      <c r="OWA219" s="1"/>
      <c r="OWB219" s="1"/>
      <c r="OWC219" s="1"/>
      <c r="OWD219" s="1"/>
      <c r="OWE219" s="1"/>
      <c r="OWF219" s="1"/>
      <c r="OWG219" s="1"/>
      <c r="OWH219" s="1"/>
      <c r="OWI219" s="1"/>
      <c r="OWJ219" s="1"/>
      <c r="OWK219" s="1"/>
      <c r="OWL219" s="1"/>
      <c r="OWM219" s="1"/>
      <c r="OWN219" s="1"/>
      <c r="OWO219" s="1"/>
      <c r="OWP219" s="1"/>
      <c r="OWQ219" s="1"/>
      <c r="OWR219" s="1"/>
      <c r="OWS219" s="1"/>
      <c r="OWT219" s="1"/>
      <c r="OWU219" s="1"/>
      <c r="OWV219" s="1"/>
      <c r="OWW219" s="1"/>
      <c r="OWX219" s="1"/>
      <c r="OWY219" s="1"/>
      <c r="OWZ219" s="1"/>
      <c r="OXA219" s="1"/>
      <c r="OXB219" s="1"/>
      <c r="OXC219" s="1"/>
      <c r="OXD219" s="1"/>
      <c r="OXE219" s="1"/>
      <c r="OXF219" s="1"/>
      <c r="OXG219" s="1"/>
      <c r="OXH219" s="1"/>
      <c r="OXI219" s="1"/>
      <c r="OXJ219" s="1"/>
      <c r="OXK219" s="1"/>
      <c r="OXL219" s="1"/>
      <c r="OXM219" s="1"/>
      <c r="OXN219" s="1"/>
      <c r="OXO219" s="1"/>
      <c r="OXP219" s="1"/>
      <c r="OXQ219" s="1"/>
      <c r="OXR219" s="1"/>
      <c r="OXS219" s="1"/>
      <c r="OXT219" s="1"/>
      <c r="OXU219" s="1"/>
      <c r="OXV219" s="1"/>
      <c r="OXW219" s="1"/>
      <c r="OXX219" s="1"/>
      <c r="OXY219" s="1"/>
      <c r="OXZ219" s="1"/>
      <c r="OYA219" s="1"/>
      <c r="OYB219" s="1"/>
      <c r="OYC219" s="1"/>
      <c r="OYD219" s="1"/>
      <c r="OYE219" s="1"/>
      <c r="OYF219" s="1"/>
      <c r="OYG219" s="1"/>
      <c r="OYH219" s="1"/>
      <c r="OYI219" s="1"/>
      <c r="OYJ219" s="1"/>
      <c r="OYK219" s="1"/>
      <c r="OYL219" s="1"/>
      <c r="OYM219" s="1"/>
      <c r="OYN219" s="1"/>
      <c r="OYO219" s="1"/>
      <c r="OYP219" s="1"/>
      <c r="OYQ219" s="1"/>
      <c r="OYR219" s="1"/>
      <c r="OYS219" s="1"/>
      <c r="OYT219" s="1"/>
      <c r="OYU219" s="1"/>
      <c r="OYV219" s="1"/>
      <c r="OYW219" s="1"/>
      <c r="OYX219" s="1"/>
      <c r="OYY219" s="1"/>
      <c r="OYZ219" s="1"/>
      <c r="OZA219" s="1"/>
      <c r="OZB219" s="1"/>
      <c r="OZC219" s="1"/>
      <c r="OZD219" s="1"/>
      <c r="OZE219" s="1"/>
      <c r="OZF219" s="1"/>
      <c r="OZG219" s="1"/>
      <c r="OZH219" s="1"/>
      <c r="OZI219" s="1"/>
      <c r="OZJ219" s="1"/>
      <c r="OZK219" s="1"/>
      <c r="OZL219" s="1"/>
      <c r="OZM219" s="1"/>
      <c r="OZN219" s="1"/>
      <c r="OZO219" s="1"/>
      <c r="OZP219" s="1"/>
      <c r="OZQ219" s="1"/>
      <c r="OZR219" s="1"/>
      <c r="OZS219" s="1"/>
      <c r="OZT219" s="1"/>
      <c r="OZU219" s="1"/>
      <c r="OZV219" s="1"/>
      <c r="OZW219" s="1"/>
      <c r="OZX219" s="1"/>
      <c r="OZY219" s="1"/>
      <c r="OZZ219" s="1"/>
      <c r="PAA219" s="1"/>
      <c r="PAB219" s="1"/>
      <c r="PAC219" s="1"/>
      <c r="PAD219" s="1"/>
      <c r="PAE219" s="1"/>
      <c r="PAF219" s="1"/>
      <c r="PAG219" s="1"/>
      <c r="PAH219" s="1"/>
      <c r="PAI219" s="1"/>
      <c r="PAJ219" s="1"/>
      <c r="PAK219" s="1"/>
      <c r="PAL219" s="1"/>
      <c r="PAM219" s="1"/>
      <c r="PAN219" s="1"/>
      <c r="PAO219" s="1"/>
      <c r="PAP219" s="1"/>
      <c r="PAQ219" s="1"/>
      <c r="PAR219" s="1"/>
      <c r="PAS219" s="1"/>
      <c r="PAT219" s="1"/>
      <c r="PAU219" s="1"/>
      <c r="PAV219" s="1"/>
      <c r="PAW219" s="1"/>
      <c r="PAX219" s="1"/>
      <c r="PAY219" s="1"/>
      <c r="PAZ219" s="1"/>
      <c r="PBA219" s="1"/>
      <c r="PBB219" s="1"/>
      <c r="PBC219" s="1"/>
      <c r="PBD219" s="1"/>
      <c r="PBE219" s="1"/>
      <c r="PBF219" s="1"/>
      <c r="PBG219" s="1"/>
      <c r="PBH219" s="1"/>
      <c r="PBI219" s="1"/>
      <c r="PBJ219" s="1"/>
      <c r="PBK219" s="1"/>
      <c r="PBL219" s="1"/>
      <c r="PBM219" s="1"/>
      <c r="PBN219" s="1"/>
      <c r="PBO219" s="1"/>
      <c r="PBP219" s="1"/>
      <c r="PBQ219" s="1"/>
      <c r="PBR219" s="1"/>
      <c r="PBS219" s="1"/>
      <c r="PBT219" s="1"/>
      <c r="PBU219" s="1"/>
      <c r="PBV219" s="1"/>
      <c r="PBW219" s="1"/>
      <c r="PBX219" s="1"/>
      <c r="PBY219" s="1"/>
      <c r="PBZ219" s="1"/>
      <c r="PCA219" s="1"/>
      <c r="PCB219" s="1"/>
      <c r="PCC219" s="1"/>
      <c r="PCD219" s="1"/>
      <c r="PCE219" s="1"/>
      <c r="PCF219" s="1"/>
      <c r="PCG219" s="1"/>
      <c r="PCH219" s="1"/>
      <c r="PCI219" s="1"/>
      <c r="PCJ219" s="1"/>
      <c r="PCK219" s="1"/>
      <c r="PCL219" s="1"/>
      <c r="PCM219" s="1"/>
      <c r="PCN219" s="1"/>
      <c r="PCO219" s="1"/>
      <c r="PCP219" s="1"/>
      <c r="PCQ219" s="1"/>
      <c r="PCR219" s="1"/>
      <c r="PCS219" s="1"/>
      <c r="PCT219" s="1"/>
      <c r="PCU219" s="1"/>
      <c r="PCV219" s="1"/>
      <c r="PCW219" s="1"/>
      <c r="PCX219" s="1"/>
      <c r="PCY219" s="1"/>
      <c r="PCZ219" s="1"/>
      <c r="PDA219" s="1"/>
      <c r="PDB219" s="1"/>
      <c r="PDC219" s="1"/>
      <c r="PDD219" s="1"/>
      <c r="PDE219" s="1"/>
      <c r="PDF219" s="1"/>
      <c r="PDG219" s="1"/>
      <c r="PDH219" s="1"/>
      <c r="PDI219" s="1"/>
      <c r="PDJ219" s="1"/>
      <c r="PDK219" s="1"/>
      <c r="PDL219" s="1"/>
      <c r="PDM219" s="1"/>
      <c r="PDN219" s="1"/>
      <c r="PDO219" s="1"/>
      <c r="PDP219" s="1"/>
      <c r="PDQ219" s="1"/>
      <c r="PDR219" s="1"/>
      <c r="PDS219" s="1"/>
      <c r="PDT219" s="1"/>
      <c r="PDU219" s="1"/>
      <c r="PDV219" s="1"/>
      <c r="PDW219" s="1"/>
      <c r="PDX219" s="1"/>
      <c r="PDY219" s="1"/>
      <c r="PDZ219" s="1"/>
      <c r="PEA219" s="1"/>
      <c r="PEB219" s="1"/>
      <c r="PEC219" s="1"/>
      <c r="PED219" s="1"/>
      <c r="PEE219" s="1"/>
      <c r="PEF219" s="1"/>
      <c r="PEG219" s="1"/>
      <c r="PEH219" s="1"/>
      <c r="PEI219" s="1"/>
      <c r="PEJ219" s="1"/>
      <c r="PEK219" s="1"/>
      <c r="PEL219" s="1"/>
      <c r="PEM219" s="1"/>
      <c r="PEN219" s="1"/>
      <c r="PEO219" s="1"/>
      <c r="PEP219" s="1"/>
      <c r="PEQ219" s="1"/>
      <c r="PER219" s="1"/>
      <c r="PES219" s="1"/>
      <c r="PET219" s="1"/>
      <c r="PEU219" s="1"/>
      <c r="PEV219" s="1"/>
      <c r="PEW219" s="1"/>
      <c r="PEX219" s="1"/>
      <c r="PEY219" s="1"/>
      <c r="PEZ219" s="1"/>
      <c r="PFA219" s="1"/>
      <c r="PFB219" s="1"/>
      <c r="PFC219" s="1"/>
      <c r="PFD219" s="1"/>
      <c r="PFE219" s="1"/>
      <c r="PFF219" s="1"/>
      <c r="PFG219" s="1"/>
      <c r="PFH219" s="1"/>
      <c r="PFI219" s="1"/>
      <c r="PFJ219" s="1"/>
      <c r="PFK219" s="1"/>
      <c r="PFL219" s="1"/>
      <c r="PFM219" s="1"/>
      <c r="PFN219" s="1"/>
      <c r="PFO219" s="1"/>
      <c r="PFP219" s="1"/>
      <c r="PFQ219" s="1"/>
      <c r="PFR219" s="1"/>
      <c r="PFS219" s="1"/>
      <c r="PFT219" s="1"/>
      <c r="PFU219" s="1"/>
      <c r="PFV219" s="1"/>
      <c r="PFW219" s="1"/>
      <c r="PFX219" s="1"/>
      <c r="PFY219" s="1"/>
      <c r="PFZ219" s="1"/>
      <c r="PGA219" s="1"/>
      <c r="PGB219" s="1"/>
      <c r="PGC219" s="1"/>
      <c r="PGD219" s="1"/>
      <c r="PGE219" s="1"/>
      <c r="PGF219" s="1"/>
      <c r="PGG219" s="1"/>
      <c r="PGH219" s="1"/>
      <c r="PGI219" s="1"/>
      <c r="PGJ219" s="1"/>
      <c r="PGK219" s="1"/>
      <c r="PGL219" s="1"/>
      <c r="PGM219" s="1"/>
      <c r="PGN219" s="1"/>
      <c r="PGO219" s="1"/>
      <c r="PGP219" s="1"/>
      <c r="PGQ219" s="1"/>
      <c r="PGR219" s="1"/>
      <c r="PGS219" s="1"/>
      <c r="PGT219" s="1"/>
      <c r="PGU219" s="1"/>
      <c r="PGV219" s="1"/>
      <c r="PGW219" s="1"/>
      <c r="PGX219" s="1"/>
      <c r="PGY219" s="1"/>
      <c r="PGZ219" s="1"/>
      <c r="PHA219" s="1"/>
      <c r="PHB219" s="1"/>
      <c r="PHC219" s="1"/>
      <c r="PHD219" s="1"/>
      <c r="PHE219" s="1"/>
      <c r="PHF219" s="1"/>
      <c r="PHG219" s="1"/>
      <c r="PHH219" s="1"/>
      <c r="PHI219" s="1"/>
      <c r="PHJ219" s="1"/>
      <c r="PHK219" s="1"/>
      <c r="PHL219" s="1"/>
      <c r="PHM219" s="1"/>
      <c r="PHN219" s="1"/>
      <c r="PHO219" s="1"/>
      <c r="PHP219" s="1"/>
      <c r="PHQ219" s="1"/>
      <c r="PHR219" s="1"/>
      <c r="PHS219" s="1"/>
      <c r="PHT219" s="1"/>
      <c r="PHU219" s="1"/>
      <c r="PHV219" s="1"/>
      <c r="PHW219" s="1"/>
      <c r="PHX219" s="1"/>
      <c r="PHY219" s="1"/>
      <c r="PHZ219" s="1"/>
      <c r="PIA219" s="1"/>
      <c r="PIB219" s="1"/>
      <c r="PIC219" s="1"/>
      <c r="PID219" s="1"/>
      <c r="PIE219" s="1"/>
      <c r="PIF219" s="1"/>
      <c r="PIG219" s="1"/>
      <c r="PIH219" s="1"/>
      <c r="PII219" s="1"/>
      <c r="PIJ219" s="1"/>
      <c r="PIK219" s="1"/>
      <c r="PIL219" s="1"/>
      <c r="PIM219" s="1"/>
      <c r="PIN219" s="1"/>
      <c r="PIO219" s="1"/>
      <c r="PIP219" s="1"/>
      <c r="PIQ219" s="1"/>
      <c r="PIR219" s="1"/>
      <c r="PIS219" s="1"/>
      <c r="PIT219" s="1"/>
      <c r="PIU219" s="1"/>
      <c r="PIV219" s="1"/>
      <c r="PIW219" s="1"/>
      <c r="PIX219" s="1"/>
      <c r="PIY219" s="1"/>
      <c r="PIZ219" s="1"/>
      <c r="PJA219" s="1"/>
      <c r="PJB219" s="1"/>
      <c r="PJC219" s="1"/>
      <c r="PJD219" s="1"/>
      <c r="PJE219" s="1"/>
      <c r="PJF219" s="1"/>
      <c r="PJG219" s="1"/>
      <c r="PJH219" s="1"/>
      <c r="PJI219" s="1"/>
      <c r="PJJ219" s="1"/>
      <c r="PJK219" s="1"/>
      <c r="PJL219" s="1"/>
      <c r="PJM219" s="1"/>
      <c r="PJN219" s="1"/>
      <c r="PJO219" s="1"/>
      <c r="PJP219" s="1"/>
      <c r="PJQ219" s="1"/>
      <c r="PJR219" s="1"/>
      <c r="PJS219" s="1"/>
      <c r="PJT219" s="1"/>
      <c r="PJU219" s="1"/>
      <c r="PJV219" s="1"/>
      <c r="PJW219" s="1"/>
      <c r="PJX219" s="1"/>
      <c r="PJY219" s="1"/>
      <c r="PJZ219" s="1"/>
      <c r="PKA219" s="1"/>
      <c r="PKB219" s="1"/>
      <c r="PKC219" s="1"/>
      <c r="PKD219" s="1"/>
      <c r="PKE219" s="1"/>
      <c r="PKF219" s="1"/>
      <c r="PKG219" s="1"/>
      <c r="PKH219" s="1"/>
      <c r="PKI219" s="1"/>
      <c r="PKJ219" s="1"/>
      <c r="PKK219" s="1"/>
      <c r="PKL219" s="1"/>
      <c r="PKM219" s="1"/>
      <c r="PKN219" s="1"/>
      <c r="PKO219" s="1"/>
      <c r="PKP219" s="1"/>
      <c r="PKQ219" s="1"/>
      <c r="PKR219" s="1"/>
      <c r="PKS219" s="1"/>
      <c r="PKT219" s="1"/>
      <c r="PKU219" s="1"/>
      <c r="PKV219" s="1"/>
      <c r="PKW219" s="1"/>
      <c r="PKX219" s="1"/>
      <c r="PKY219" s="1"/>
      <c r="PKZ219" s="1"/>
      <c r="PLA219" s="1"/>
      <c r="PLB219" s="1"/>
      <c r="PLC219" s="1"/>
      <c r="PLD219" s="1"/>
      <c r="PLE219" s="1"/>
      <c r="PLF219" s="1"/>
      <c r="PLG219" s="1"/>
      <c r="PLH219" s="1"/>
      <c r="PLI219" s="1"/>
      <c r="PLJ219" s="1"/>
      <c r="PLK219" s="1"/>
      <c r="PLL219" s="1"/>
      <c r="PLM219" s="1"/>
      <c r="PLN219" s="1"/>
      <c r="PLO219" s="1"/>
      <c r="PLP219" s="1"/>
      <c r="PLQ219" s="1"/>
      <c r="PLR219" s="1"/>
      <c r="PLS219" s="1"/>
      <c r="PLT219" s="1"/>
      <c r="PLU219" s="1"/>
      <c r="PLV219" s="1"/>
      <c r="PLW219" s="1"/>
      <c r="PLX219" s="1"/>
      <c r="PLY219" s="1"/>
      <c r="PLZ219" s="1"/>
      <c r="PMA219" s="1"/>
      <c r="PMB219" s="1"/>
      <c r="PMC219" s="1"/>
      <c r="PMD219" s="1"/>
      <c r="PME219" s="1"/>
      <c r="PMF219" s="1"/>
      <c r="PMG219" s="1"/>
      <c r="PMH219" s="1"/>
      <c r="PMI219" s="1"/>
      <c r="PMJ219" s="1"/>
      <c r="PMK219" s="1"/>
      <c r="PML219" s="1"/>
      <c r="PMM219" s="1"/>
      <c r="PMN219" s="1"/>
      <c r="PMO219" s="1"/>
      <c r="PMP219" s="1"/>
      <c r="PMQ219" s="1"/>
      <c r="PMR219" s="1"/>
      <c r="PMS219" s="1"/>
      <c r="PMT219" s="1"/>
      <c r="PMU219" s="1"/>
      <c r="PMV219" s="1"/>
      <c r="PMW219" s="1"/>
      <c r="PMX219" s="1"/>
      <c r="PMY219" s="1"/>
      <c r="PMZ219" s="1"/>
      <c r="PNA219" s="1"/>
      <c r="PNB219" s="1"/>
      <c r="PNC219" s="1"/>
      <c r="PND219" s="1"/>
      <c r="PNE219" s="1"/>
      <c r="PNF219" s="1"/>
      <c r="PNG219" s="1"/>
      <c r="PNH219" s="1"/>
      <c r="PNI219" s="1"/>
      <c r="PNJ219" s="1"/>
      <c r="PNK219" s="1"/>
      <c r="PNL219" s="1"/>
      <c r="PNM219" s="1"/>
      <c r="PNN219" s="1"/>
      <c r="PNO219" s="1"/>
      <c r="PNP219" s="1"/>
      <c r="PNQ219" s="1"/>
      <c r="PNR219" s="1"/>
      <c r="PNS219" s="1"/>
      <c r="PNT219" s="1"/>
      <c r="PNU219" s="1"/>
      <c r="PNV219" s="1"/>
      <c r="PNW219" s="1"/>
      <c r="PNX219" s="1"/>
      <c r="PNY219" s="1"/>
      <c r="PNZ219" s="1"/>
      <c r="POA219" s="1"/>
      <c r="POB219" s="1"/>
      <c r="POC219" s="1"/>
      <c r="POD219" s="1"/>
      <c r="POE219" s="1"/>
      <c r="POF219" s="1"/>
      <c r="POG219" s="1"/>
      <c r="POH219" s="1"/>
      <c r="POI219" s="1"/>
      <c r="POJ219" s="1"/>
      <c r="POK219" s="1"/>
      <c r="POL219" s="1"/>
      <c r="POM219" s="1"/>
      <c r="PON219" s="1"/>
      <c r="POO219" s="1"/>
      <c r="POP219" s="1"/>
      <c r="POQ219" s="1"/>
      <c r="POR219" s="1"/>
      <c r="POS219" s="1"/>
      <c r="POT219" s="1"/>
      <c r="POU219" s="1"/>
      <c r="POV219" s="1"/>
      <c r="POW219" s="1"/>
      <c r="POX219" s="1"/>
      <c r="POY219" s="1"/>
      <c r="POZ219" s="1"/>
      <c r="PPA219" s="1"/>
      <c r="PPB219" s="1"/>
      <c r="PPC219" s="1"/>
      <c r="PPD219" s="1"/>
      <c r="PPE219" s="1"/>
      <c r="PPF219" s="1"/>
      <c r="PPG219" s="1"/>
      <c r="PPH219" s="1"/>
      <c r="PPI219" s="1"/>
      <c r="PPJ219" s="1"/>
      <c r="PPK219" s="1"/>
      <c r="PPL219" s="1"/>
      <c r="PPM219" s="1"/>
      <c r="PPN219" s="1"/>
      <c r="PPO219" s="1"/>
      <c r="PPP219" s="1"/>
      <c r="PPQ219" s="1"/>
      <c r="PPR219" s="1"/>
      <c r="PPS219" s="1"/>
      <c r="PPT219" s="1"/>
      <c r="PPU219" s="1"/>
      <c r="PPV219" s="1"/>
      <c r="PPW219" s="1"/>
      <c r="PPX219" s="1"/>
      <c r="PPY219" s="1"/>
      <c r="PPZ219" s="1"/>
      <c r="PQA219" s="1"/>
      <c r="PQB219" s="1"/>
      <c r="PQC219" s="1"/>
      <c r="PQD219" s="1"/>
      <c r="PQE219" s="1"/>
      <c r="PQF219" s="1"/>
      <c r="PQG219" s="1"/>
      <c r="PQH219" s="1"/>
      <c r="PQI219" s="1"/>
      <c r="PQJ219" s="1"/>
      <c r="PQK219" s="1"/>
      <c r="PQL219" s="1"/>
      <c r="PQM219" s="1"/>
      <c r="PQN219" s="1"/>
      <c r="PQO219" s="1"/>
      <c r="PQP219" s="1"/>
      <c r="PQQ219" s="1"/>
      <c r="PQR219" s="1"/>
      <c r="PQS219" s="1"/>
      <c r="PQT219" s="1"/>
      <c r="PQU219" s="1"/>
      <c r="PQV219" s="1"/>
      <c r="PQW219" s="1"/>
      <c r="PQX219" s="1"/>
      <c r="PQY219" s="1"/>
      <c r="PQZ219" s="1"/>
      <c r="PRA219" s="1"/>
      <c r="PRB219" s="1"/>
      <c r="PRC219" s="1"/>
      <c r="PRD219" s="1"/>
      <c r="PRE219" s="1"/>
      <c r="PRF219" s="1"/>
      <c r="PRG219" s="1"/>
      <c r="PRH219" s="1"/>
      <c r="PRI219" s="1"/>
      <c r="PRJ219" s="1"/>
      <c r="PRK219" s="1"/>
      <c r="PRL219" s="1"/>
      <c r="PRM219" s="1"/>
      <c r="PRN219" s="1"/>
      <c r="PRO219" s="1"/>
      <c r="PRP219" s="1"/>
      <c r="PRQ219" s="1"/>
      <c r="PRR219" s="1"/>
      <c r="PRS219" s="1"/>
      <c r="PRT219" s="1"/>
      <c r="PRU219" s="1"/>
      <c r="PRV219" s="1"/>
      <c r="PRW219" s="1"/>
      <c r="PRX219" s="1"/>
      <c r="PRY219" s="1"/>
      <c r="PRZ219" s="1"/>
      <c r="PSA219" s="1"/>
      <c r="PSB219" s="1"/>
      <c r="PSC219" s="1"/>
      <c r="PSD219" s="1"/>
      <c r="PSE219" s="1"/>
      <c r="PSF219" s="1"/>
      <c r="PSG219" s="1"/>
      <c r="PSH219" s="1"/>
      <c r="PSI219" s="1"/>
      <c r="PSJ219" s="1"/>
      <c r="PSK219" s="1"/>
      <c r="PSL219" s="1"/>
      <c r="PSM219" s="1"/>
      <c r="PSN219" s="1"/>
      <c r="PSO219" s="1"/>
      <c r="PSP219" s="1"/>
      <c r="PSQ219" s="1"/>
      <c r="PSR219" s="1"/>
      <c r="PSS219" s="1"/>
      <c r="PST219" s="1"/>
      <c r="PSU219" s="1"/>
      <c r="PSV219" s="1"/>
      <c r="PSW219" s="1"/>
      <c r="PSX219" s="1"/>
      <c r="PSY219" s="1"/>
      <c r="PSZ219" s="1"/>
      <c r="PTA219" s="1"/>
      <c r="PTB219" s="1"/>
      <c r="PTC219" s="1"/>
      <c r="PTD219" s="1"/>
      <c r="PTE219" s="1"/>
      <c r="PTF219" s="1"/>
      <c r="PTG219" s="1"/>
      <c r="PTH219" s="1"/>
      <c r="PTI219" s="1"/>
      <c r="PTJ219" s="1"/>
      <c r="PTK219" s="1"/>
      <c r="PTL219" s="1"/>
      <c r="PTM219" s="1"/>
      <c r="PTN219" s="1"/>
      <c r="PTO219" s="1"/>
      <c r="PTP219" s="1"/>
      <c r="PTQ219" s="1"/>
      <c r="PTR219" s="1"/>
      <c r="PTS219" s="1"/>
      <c r="PTT219" s="1"/>
      <c r="PTU219" s="1"/>
      <c r="PTV219" s="1"/>
      <c r="PTW219" s="1"/>
      <c r="PTX219" s="1"/>
      <c r="PTY219" s="1"/>
      <c r="PTZ219" s="1"/>
      <c r="PUA219" s="1"/>
      <c r="PUB219" s="1"/>
      <c r="PUC219" s="1"/>
      <c r="PUD219" s="1"/>
      <c r="PUE219" s="1"/>
      <c r="PUF219" s="1"/>
      <c r="PUG219" s="1"/>
      <c r="PUH219" s="1"/>
      <c r="PUI219" s="1"/>
      <c r="PUJ219" s="1"/>
      <c r="PUK219" s="1"/>
      <c r="PUL219" s="1"/>
      <c r="PUM219" s="1"/>
      <c r="PUN219" s="1"/>
      <c r="PUO219" s="1"/>
      <c r="PUP219" s="1"/>
      <c r="PUQ219" s="1"/>
      <c r="PUR219" s="1"/>
      <c r="PUS219" s="1"/>
      <c r="PUT219" s="1"/>
      <c r="PUU219" s="1"/>
      <c r="PUV219" s="1"/>
      <c r="PUW219" s="1"/>
      <c r="PUX219" s="1"/>
      <c r="PUY219" s="1"/>
      <c r="PUZ219" s="1"/>
      <c r="PVA219" s="1"/>
      <c r="PVB219" s="1"/>
      <c r="PVC219" s="1"/>
      <c r="PVD219" s="1"/>
      <c r="PVE219" s="1"/>
      <c r="PVF219" s="1"/>
      <c r="PVG219" s="1"/>
      <c r="PVH219" s="1"/>
      <c r="PVI219" s="1"/>
      <c r="PVJ219" s="1"/>
      <c r="PVK219" s="1"/>
      <c r="PVL219" s="1"/>
      <c r="PVM219" s="1"/>
      <c r="PVN219" s="1"/>
      <c r="PVO219" s="1"/>
      <c r="PVP219" s="1"/>
      <c r="PVQ219" s="1"/>
      <c r="PVR219" s="1"/>
      <c r="PVS219" s="1"/>
      <c r="PVT219" s="1"/>
      <c r="PVU219" s="1"/>
      <c r="PVV219" s="1"/>
      <c r="PVW219" s="1"/>
      <c r="PVX219" s="1"/>
      <c r="PVY219" s="1"/>
      <c r="PVZ219" s="1"/>
      <c r="PWA219" s="1"/>
      <c r="PWB219" s="1"/>
      <c r="PWC219" s="1"/>
      <c r="PWD219" s="1"/>
      <c r="PWE219" s="1"/>
      <c r="PWF219" s="1"/>
      <c r="PWG219" s="1"/>
      <c r="PWH219" s="1"/>
      <c r="PWI219" s="1"/>
      <c r="PWJ219" s="1"/>
      <c r="PWK219" s="1"/>
      <c r="PWL219" s="1"/>
      <c r="PWM219" s="1"/>
      <c r="PWN219" s="1"/>
      <c r="PWO219" s="1"/>
      <c r="PWP219" s="1"/>
      <c r="PWQ219" s="1"/>
      <c r="PWR219" s="1"/>
      <c r="PWS219" s="1"/>
      <c r="PWT219" s="1"/>
      <c r="PWU219" s="1"/>
      <c r="PWV219" s="1"/>
      <c r="PWW219" s="1"/>
      <c r="PWX219" s="1"/>
      <c r="PWY219" s="1"/>
      <c r="PWZ219" s="1"/>
      <c r="PXA219" s="1"/>
      <c r="PXB219" s="1"/>
      <c r="PXC219" s="1"/>
      <c r="PXD219" s="1"/>
      <c r="PXE219" s="1"/>
      <c r="PXF219" s="1"/>
      <c r="PXG219" s="1"/>
      <c r="PXH219" s="1"/>
      <c r="PXI219" s="1"/>
      <c r="PXJ219" s="1"/>
      <c r="PXK219" s="1"/>
      <c r="PXL219" s="1"/>
      <c r="PXM219" s="1"/>
      <c r="PXN219" s="1"/>
      <c r="PXO219" s="1"/>
      <c r="PXP219" s="1"/>
      <c r="PXQ219" s="1"/>
      <c r="PXR219" s="1"/>
      <c r="PXS219" s="1"/>
      <c r="PXT219" s="1"/>
      <c r="PXU219" s="1"/>
      <c r="PXV219" s="1"/>
      <c r="PXW219" s="1"/>
      <c r="PXX219" s="1"/>
      <c r="PXY219" s="1"/>
      <c r="PXZ219" s="1"/>
      <c r="PYA219" s="1"/>
      <c r="PYB219" s="1"/>
      <c r="PYC219" s="1"/>
      <c r="PYD219" s="1"/>
      <c r="PYE219" s="1"/>
      <c r="PYF219" s="1"/>
      <c r="PYG219" s="1"/>
      <c r="PYH219" s="1"/>
      <c r="PYI219" s="1"/>
      <c r="PYJ219" s="1"/>
      <c r="PYK219" s="1"/>
      <c r="PYL219" s="1"/>
      <c r="PYM219" s="1"/>
      <c r="PYN219" s="1"/>
      <c r="PYO219" s="1"/>
      <c r="PYP219" s="1"/>
      <c r="PYQ219" s="1"/>
      <c r="PYR219" s="1"/>
      <c r="PYS219" s="1"/>
      <c r="PYT219" s="1"/>
      <c r="PYU219" s="1"/>
      <c r="PYV219" s="1"/>
      <c r="PYW219" s="1"/>
      <c r="PYX219" s="1"/>
      <c r="PYY219" s="1"/>
      <c r="PYZ219" s="1"/>
      <c r="PZA219" s="1"/>
      <c r="PZB219" s="1"/>
      <c r="PZC219" s="1"/>
      <c r="PZD219" s="1"/>
      <c r="PZE219" s="1"/>
      <c r="PZF219" s="1"/>
      <c r="PZG219" s="1"/>
      <c r="PZH219" s="1"/>
      <c r="PZI219" s="1"/>
      <c r="PZJ219" s="1"/>
      <c r="PZK219" s="1"/>
      <c r="PZL219" s="1"/>
      <c r="PZM219" s="1"/>
      <c r="PZN219" s="1"/>
      <c r="PZO219" s="1"/>
      <c r="PZP219" s="1"/>
      <c r="PZQ219" s="1"/>
      <c r="PZR219" s="1"/>
      <c r="PZS219" s="1"/>
      <c r="PZT219" s="1"/>
      <c r="PZU219" s="1"/>
      <c r="PZV219" s="1"/>
      <c r="PZW219" s="1"/>
      <c r="PZX219" s="1"/>
      <c r="PZY219" s="1"/>
      <c r="PZZ219" s="1"/>
      <c r="QAA219" s="1"/>
      <c r="QAB219" s="1"/>
      <c r="QAC219" s="1"/>
      <c r="QAD219" s="1"/>
      <c r="QAE219" s="1"/>
      <c r="QAF219" s="1"/>
      <c r="QAG219" s="1"/>
      <c r="QAH219" s="1"/>
      <c r="QAI219" s="1"/>
      <c r="QAJ219" s="1"/>
      <c r="QAK219" s="1"/>
      <c r="QAL219" s="1"/>
      <c r="QAM219" s="1"/>
      <c r="QAN219" s="1"/>
      <c r="QAO219" s="1"/>
      <c r="QAP219" s="1"/>
      <c r="QAQ219" s="1"/>
      <c r="QAR219" s="1"/>
      <c r="QAS219" s="1"/>
      <c r="QAT219" s="1"/>
      <c r="QAU219" s="1"/>
      <c r="QAV219" s="1"/>
      <c r="QAW219" s="1"/>
      <c r="QAX219" s="1"/>
      <c r="QAY219" s="1"/>
      <c r="QAZ219" s="1"/>
      <c r="QBA219" s="1"/>
      <c r="QBB219" s="1"/>
      <c r="QBC219" s="1"/>
      <c r="QBD219" s="1"/>
      <c r="QBE219" s="1"/>
      <c r="QBF219" s="1"/>
      <c r="QBG219" s="1"/>
      <c r="QBH219" s="1"/>
      <c r="QBI219" s="1"/>
      <c r="QBJ219" s="1"/>
      <c r="QBK219" s="1"/>
      <c r="QBL219" s="1"/>
      <c r="QBM219" s="1"/>
      <c r="QBN219" s="1"/>
      <c r="QBO219" s="1"/>
      <c r="QBP219" s="1"/>
      <c r="QBQ219" s="1"/>
      <c r="QBR219" s="1"/>
      <c r="QBS219" s="1"/>
      <c r="QBT219" s="1"/>
      <c r="QBU219" s="1"/>
      <c r="QBV219" s="1"/>
      <c r="QBW219" s="1"/>
      <c r="QBX219" s="1"/>
      <c r="QBY219" s="1"/>
      <c r="QBZ219" s="1"/>
      <c r="QCA219" s="1"/>
      <c r="QCB219" s="1"/>
      <c r="QCC219" s="1"/>
      <c r="QCD219" s="1"/>
      <c r="QCE219" s="1"/>
      <c r="QCF219" s="1"/>
      <c r="QCG219" s="1"/>
      <c r="QCH219" s="1"/>
      <c r="QCI219" s="1"/>
      <c r="QCJ219" s="1"/>
      <c r="QCK219" s="1"/>
      <c r="QCL219" s="1"/>
      <c r="QCM219" s="1"/>
      <c r="QCN219" s="1"/>
      <c r="QCO219" s="1"/>
      <c r="QCP219" s="1"/>
      <c r="QCQ219" s="1"/>
      <c r="QCR219" s="1"/>
      <c r="QCS219" s="1"/>
      <c r="QCT219" s="1"/>
      <c r="QCU219" s="1"/>
      <c r="QCV219" s="1"/>
      <c r="QCW219" s="1"/>
      <c r="QCX219" s="1"/>
      <c r="QCY219" s="1"/>
      <c r="QCZ219" s="1"/>
      <c r="QDA219" s="1"/>
      <c r="QDB219" s="1"/>
      <c r="QDC219" s="1"/>
      <c r="QDD219" s="1"/>
      <c r="QDE219" s="1"/>
      <c r="QDF219" s="1"/>
      <c r="QDG219" s="1"/>
      <c r="QDH219" s="1"/>
      <c r="QDI219" s="1"/>
      <c r="QDJ219" s="1"/>
      <c r="QDK219" s="1"/>
      <c r="QDL219" s="1"/>
      <c r="QDM219" s="1"/>
      <c r="QDN219" s="1"/>
      <c r="QDO219" s="1"/>
      <c r="QDP219" s="1"/>
      <c r="QDQ219" s="1"/>
      <c r="QDR219" s="1"/>
      <c r="QDS219" s="1"/>
      <c r="QDT219" s="1"/>
      <c r="QDU219" s="1"/>
      <c r="QDV219" s="1"/>
      <c r="QDW219" s="1"/>
      <c r="QDX219" s="1"/>
      <c r="QDY219" s="1"/>
      <c r="QDZ219" s="1"/>
      <c r="QEA219" s="1"/>
      <c r="QEB219" s="1"/>
      <c r="QEC219" s="1"/>
      <c r="QED219" s="1"/>
      <c r="QEE219" s="1"/>
      <c r="QEF219" s="1"/>
      <c r="QEG219" s="1"/>
      <c r="QEH219" s="1"/>
      <c r="QEI219" s="1"/>
      <c r="QEJ219" s="1"/>
      <c r="QEK219" s="1"/>
      <c r="QEL219" s="1"/>
      <c r="QEM219" s="1"/>
      <c r="QEN219" s="1"/>
      <c r="QEO219" s="1"/>
      <c r="QEP219" s="1"/>
      <c r="QEQ219" s="1"/>
      <c r="QER219" s="1"/>
      <c r="QES219" s="1"/>
      <c r="QET219" s="1"/>
      <c r="QEU219" s="1"/>
      <c r="QEV219" s="1"/>
      <c r="QEW219" s="1"/>
      <c r="QEX219" s="1"/>
      <c r="QEY219" s="1"/>
      <c r="QEZ219" s="1"/>
      <c r="QFA219" s="1"/>
      <c r="QFB219" s="1"/>
      <c r="QFC219" s="1"/>
      <c r="QFD219" s="1"/>
      <c r="QFE219" s="1"/>
      <c r="QFF219" s="1"/>
      <c r="QFG219" s="1"/>
      <c r="QFH219" s="1"/>
      <c r="QFI219" s="1"/>
      <c r="QFJ219" s="1"/>
      <c r="QFK219" s="1"/>
      <c r="QFL219" s="1"/>
      <c r="QFM219" s="1"/>
      <c r="QFN219" s="1"/>
      <c r="QFO219" s="1"/>
      <c r="QFP219" s="1"/>
      <c r="QFQ219" s="1"/>
      <c r="QFR219" s="1"/>
      <c r="QFS219" s="1"/>
      <c r="QFT219" s="1"/>
      <c r="QFU219" s="1"/>
      <c r="QFV219" s="1"/>
      <c r="QFW219" s="1"/>
      <c r="QFX219" s="1"/>
      <c r="QFY219" s="1"/>
      <c r="QFZ219" s="1"/>
      <c r="QGA219" s="1"/>
      <c r="QGB219" s="1"/>
      <c r="QGC219" s="1"/>
      <c r="QGD219" s="1"/>
      <c r="QGE219" s="1"/>
      <c r="QGF219" s="1"/>
      <c r="QGG219" s="1"/>
      <c r="QGH219" s="1"/>
      <c r="QGI219" s="1"/>
      <c r="QGJ219" s="1"/>
      <c r="QGK219" s="1"/>
      <c r="QGL219" s="1"/>
      <c r="QGM219" s="1"/>
      <c r="QGN219" s="1"/>
      <c r="QGO219" s="1"/>
      <c r="QGP219" s="1"/>
      <c r="QGQ219" s="1"/>
      <c r="QGR219" s="1"/>
      <c r="QGS219" s="1"/>
      <c r="QGT219" s="1"/>
      <c r="QGU219" s="1"/>
      <c r="QGV219" s="1"/>
      <c r="QGW219" s="1"/>
      <c r="QGX219" s="1"/>
      <c r="QGY219" s="1"/>
      <c r="QGZ219" s="1"/>
      <c r="QHA219" s="1"/>
      <c r="QHB219" s="1"/>
      <c r="QHC219" s="1"/>
      <c r="QHD219" s="1"/>
      <c r="QHE219" s="1"/>
      <c r="QHF219" s="1"/>
      <c r="QHG219" s="1"/>
      <c r="QHH219" s="1"/>
      <c r="QHI219" s="1"/>
      <c r="QHJ219" s="1"/>
      <c r="QHK219" s="1"/>
      <c r="QHL219" s="1"/>
      <c r="QHM219" s="1"/>
      <c r="QHN219" s="1"/>
      <c r="QHO219" s="1"/>
      <c r="QHP219" s="1"/>
      <c r="QHQ219" s="1"/>
      <c r="QHR219" s="1"/>
      <c r="QHS219" s="1"/>
      <c r="QHT219" s="1"/>
      <c r="QHU219" s="1"/>
      <c r="QHV219" s="1"/>
      <c r="QHW219" s="1"/>
      <c r="QHX219" s="1"/>
      <c r="QHY219" s="1"/>
      <c r="QHZ219" s="1"/>
      <c r="QIA219" s="1"/>
      <c r="QIB219" s="1"/>
      <c r="QIC219" s="1"/>
      <c r="QID219" s="1"/>
      <c r="QIE219" s="1"/>
      <c r="QIF219" s="1"/>
      <c r="QIG219" s="1"/>
      <c r="QIH219" s="1"/>
      <c r="QII219" s="1"/>
      <c r="QIJ219" s="1"/>
      <c r="QIK219" s="1"/>
      <c r="QIL219" s="1"/>
      <c r="QIM219" s="1"/>
      <c r="QIN219" s="1"/>
      <c r="QIO219" s="1"/>
      <c r="QIP219" s="1"/>
      <c r="QIQ219" s="1"/>
      <c r="QIR219" s="1"/>
      <c r="QIS219" s="1"/>
      <c r="QIT219" s="1"/>
      <c r="QIU219" s="1"/>
      <c r="QIV219" s="1"/>
      <c r="QIW219" s="1"/>
      <c r="QIX219" s="1"/>
      <c r="QIY219" s="1"/>
      <c r="QIZ219" s="1"/>
      <c r="QJA219" s="1"/>
      <c r="QJB219" s="1"/>
      <c r="QJC219" s="1"/>
      <c r="QJD219" s="1"/>
      <c r="QJE219" s="1"/>
      <c r="QJF219" s="1"/>
      <c r="QJG219" s="1"/>
      <c r="QJH219" s="1"/>
      <c r="QJI219" s="1"/>
      <c r="QJJ219" s="1"/>
      <c r="QJK219" s="1"/>
      <c r="QJL219" s="1"/>
      <c r="QJM219" s="1"/>
      <c r="QJN219" s="1"/>
      <c r="QJO219" s="1"/>
      <c r="QJP219" s="1"/>
      <c r="QJQ219" s="1"/>
      <c r="QJR219" s="1"/>
      <c r="QJS219" s="1"/>
      <c r="QJT219" s="1"/>
      <c r="QJU219" s="1"/>
      <c r="QJV219" s="1"/>
      <c r="QJW219" s="1"/>
      <c r="QJX219" s="1"/>
      <c r="QJY219" s="1"/>
      <c r="QJZ219" s="1"/>
      <c r="QKA219" s="1"/>
      <c r="QKB219" s="1"/>
      <c r="QKC219" s="1"/>
      <c r="QKD219" s="1"/>
      <c r="QKE219" s="1"/>
      <c r="QKF219" s="1"/>
      <c r="QKG219" s="1"/>
      <c r="QKH219" s="1"/>
      <c r="QKI219" s="1"/>
      <c r="QKJ219" s="1"/>
      <c r="QKK219" s="1"/>
      <c r="QKL219" s="1"/>
      <c r="QKM219" s="1"/>
      <c r="QKN219" s="1"/>
      <c r="QKO219" s="1"/>
      <c r="QKP219" s="1"/>
      <c r="QKQ219" s="1"/>
      <c r="QKR219" s="1"/>
      <c r="QKS219" s="1"/>
      <c r="QKT219" s="1"/>
      <c r="QKU219" s="1"/>
      <c r="QKV219" s="1"/>
      <c r="QKW219" s="1"/>
      <c r="QKX219" s="1"/>
      <c r="QKY219" s="1"/>
      <c r="QKZ219" s="1"/>
      <c r="QLA219" s="1"/>
      <c r="QLB219" s="1"/>
      <c r="QLC219" s="1"/>
      <c r="QLD219" s="1"/>
      <c r="QLE219" s="1"/>
      <c r="QLF219" s="1"/>
      <c r="QLG219" s="1"/>
      <c r="QLH219" s="1"/>
      <c r="QLI219" s="1"/>
      <c r="QLJ219" s="1"/>
      <c r="QLK219" s="1"/>
      <c r="QLL219" s="1"/>
      <c r="QLM219" s="1"/>
      <c r="QLN219" s="1"/>
      <c r="QLO219" s="1"/>
      <c r="QLP219" s="1"/>
      <c r="QLQ219" s="1"/>
      <c r="QLR219" s="1"/>
      <c r="QLS219" s="1"/>
      <c r="QLT219" s="1"/>
      <c r="QLU219" s="1"/>
      <c r="QLV219" s="1"/>
      <c r="QLW219" s="1"/>
      <c r="QLX219" s="1"/>
      <c r="QLY219" s="1"/>
      <c r="QLZ219" s="1"/>
      <c r="QMA219" s="1"/>
      <c r="QMB219" s="1"/>
      <c r="QMC219" s="1"/>
      <c r="QMD219" s="1"/>
      <c r="QME219" s="1"/>
      <c r="QMF219" s="1"/>
      <c r="QMG219" s="1"/>
      <c r="QMH219" s="1"/>
      <c r="QMI219" s="1"/>
      <c r="QMJ219" s="1"/>
      <c r="QMK219" s="1"/>
      <c r="QML219" s="1"/>
      <c r="QMM219" s="1"/>
      <c r="QMN219" s="1"/>
      <c r="QMO219" s="1"/>
      <c r="QMP219" s="1"/>
      <c r="QMQ219" s="1"/>
      <c r="QMR219" s="1"/>
      <c r="QMS219" s="1"/>
      <c r="QMT219" s="1"/>
      <c r="QMU219" s="1"/>
      <c r="QMV219" s="1"/>
      <c r="QMW219" s="1"/>
      <c r="QMX219" s="1"/>
      <c r="QMY219" s="1"/>
      <c r="QMZ219" s="1"/>
      <c r="QNA219" s="1"/>
      <c r="QNB219" s="1"/>
      <c r="QNC219" s="1"/>
      <c r="QND219" s="1"/>
      <c r="QNE219" s="1"/>
      <c r="QNF219" s="1"/>
      <c r="QNG219" s="1"/>
      <c r="QNH219" s="1"/>
      <c r="QNI219" s="1"/>
      <c r="QNJ219" s="1"/>
      <c r="QNK219" s="1"/>
      <c r="QNL219" s="1"/>
      <c r="QNM219" s="1"/>
      <c r="QNN219" s="1"/>
      <c r="QNO219" s="1"/>
      <c r="QNP219" s="1"/>
      <c r="QNQ219" s="1"/>
      <c r="QNR219" s="1"/>
      <c r="QNS219" s="1"/>
      <c r="QNT219" s="1"/>
      <c r="QNU219" s="1"/>
      <c r="QNV219" s="1"/>
      <c r="QNW219" s="1"/>
      <c r="QNX219" s="1"/>
      <c r="QNY219" s="1"/>
      <c r="QNZ219" s="1"/>
      <c r="QOA219" s="1"/>
      <c r="QOB219" s="1"/>
      <c r="QOC219" s="1"/>
      <c r="QOD219" s="1"/>
      <c r="QOE219" s="1"/>
      <c r="QOF219" s="1"/>
      <c r="QOG219" s="1"/>
      <c r="QOH219" s="1"/>
      <c r="QOI219" s="1"/>
      <c r="QOJ219" s="1"/>
      <c r="QOK219" s="1"/>
      <c r="QOL219" s="1"/>
      <c r="QOM219" s="1"/>
      <c r="QON219" s="1"/>
      <c r="QOO219" s="1"/>
      <c r="QOP219" s="1"/>
      <c r="QOQ219" s="1"/>
      <c r="QOR219" s="1"/>
      <c r="QOS219" s="1"/>
      <c r="QOT219" s="1"/>
      <c r="QOU219" s="1"/>
      <c r="QOV219" s="1"/>
      <c r="QOW219" s="1"/>
      <c r="QOX219" s="1"/>
      <c r="QOY219" s="1"/>
      <c r="QOZ219" s="1"/>
      <c r="QPA219" s="1"/>
      <c r="QPB219" s="1"/>
      <c r="QPC219" s="1"/>
      <c r="QPD219" s="1"/>
      <c r="QPE219" s="1"/>
      <c r="QPF219" s="1"/>
      <c r="QPG219" s="1"/>
      <c r="QPH219" s="1"/>
      <c r="QPI219" s="1"/>
      <c r="QPJ219" s="1"/>
      <c r="QPK219" s="1"/>
      <c r="QPL219" s="1"/>
      <c r="QPM219" s="1"/>
      <c r="QPN219" s="1"/>
      <c r="QPO219" s="1"/>
      <c r="QPP219" s="1"/>
      <c r="QPQ219" s="1"/>
      <c r="QPR219" s="1"/>
      <c r="QPS219" s="1"/>
      <c r="QPT219" s="1"/>
      <c r="QPU219" s="1"/>
      <c r="QPV219" s="1"/>
      <c r="QPW219" s="1"/>
      <c r="QPX219" s="1"/>
      <c r="QPY219" s="1"/>
      <c r="QPZ219" s="1"/>
      <c r="QQA219" s="1"/>
      <c r="QQB219" s="1"/>
      <c r="QQC219" s="1"/>
      <c r="QQD219" s="1"/>
      <c r="QQE219" s="1"/>
      <c r="QQF219" s="1"/>
      <c r="QQG219" s="1"/>
      <c r="QQH219" s="1"/>
      <c r="QQI219" s="1"/>
      <c r="QQJ219" s="1"/>
      <c r="QQK219" s="1"/>
      <c r="QQL219" s="1"/>
      <c r="QQM219" s="1"/>
      <c r="QQN219" s="1"/>
      <c r="QQO219" s="1"/>
      <c r="QQP219" s="1"/>
      <c r="QQQ219" s="1"/>
      <c r="QQR219" s="1"/>
      <c r="QQS219" s="1"/>
      <c r="QQT219" s="1"/>
      <c r="QQU219" s="1"/>
      <c r="QQV219" s="1"/>
      <c r="QQW219" s="1"/>
      <c r="QQX219" s="1"/>
      <c r="QQY219" s="1"/>
      <c r="QQZ219" s="1"/>
      <c r="QRA219" s="1"/>
      <c r="QRB219" s="1"/>
      <c r="QRC219" s="1"/>
      <c r="QRD219" s="1"/>
      <c r="QRE219" s="1"/>
      <c r="QRF219" s="1"/>
      <c r="QRG219" s="1"/>
      <c r="QRH219" s="1"/>
      <c r="QRI219" s="1"/>
      <c r="QRJ219" s="1"/>
      <c r="QRK219" s="1"/>
      <c r="QRL219" s="1"/>
      <c r="QRM219" s="1"/>
      <c r="QRN219" s="1"/>
      <c r="QRO219" s="1"/>
      <c r="QRP219" s="1"/>
      <c r="QRQ219" s="1"/>
      <c r="QRR219" s="1"/>
      <c r="QRS219" s="1"/>
      <c r="QRT219" s="1"/>
      <c r="QRU219" s="1"/>
      <c r="QRV219" s="1"/>
      <c r="QRW219" s="1"/>
      <c r="QRX219" s="1"/>
      <c r="QRY219" s="1"/>
      <c r="QRZ219" s="1"/>
      <c r="QSA219" s="1"/>
      <c r="QSB219" s="1"/>
      <c r="QSC219" s="1"/>
      <c r="QSD219" s="1"/>
      <c r="QSE219" s="1"/>
      <c r="QSF219" s="1"/>
      <c r="QSG219" s="1"/>
      <c r="QSH219" s="1"/>
      <c r="QSI219" s="1"/>
      <c r="QSJ219" s="1"/>
      <c r="QSK219" s="1"/>
      <c r="QSL219" s="1"/>
      <c r="QSM219" s="1"/>
      <c r="QSN219" s="1"/>
      <c r="QSO219" s="1"/>
      <c r="QSP219" s="1"/>
      <c r="QSQ219" s="1"/>
      <c r="QSR219" s="1"/>
      <c r="QSS219" s="1"/>
      <c r="QST219" s="1"/>
      <c r="QSU219" s="1"/>
      <c r="QSV219" s="1"/>
      <c r="QSW219" s="1"/>
      <c r="QSX219" s="1"/>
      <c r="QSY219" s="1"/>
      <c r="QSZ219" s="1"/>
      <c r="QTA219" s="1"/>
      <c r="QTB219" s="1"/>
      <c r="QTC219" s="1"/>
      <c r="QTD219" s="1"/>
      <c r="QTE219" s="1"/>
      <c r="QTF219" s="1"/>
      <c r="QTG219" s="1"/>
      <c r="QTH219" s="1"/>
      <c r="QTI219" s="1"/>
      <c r="QTJ219" s="1"/>
      <c r="QTK219" s="1"/>
      <c r="QTL219" s="1"/>
      <c r="QTM219" s="1"/>
      <c r="QTN219" s="1"/>
      <c r="QTO219" s="1"/>
      <c r="QTP219" s="1"/>
      <c r="QTQ219" s="1"/>
      <c r="QTR219" s="1"/>
      <c r="QTS219" s="1"/>
      <c r="QTT219" s="1"/>
      <c r="QTU219" s="1"/>
      <c r="QTV219" s="1"/>
      <c r="QTW219" s="1"/>
      <c r="QTX219" s="1"/>
      <c r="QTY219" s="1"/>
      <c r="QTZ219" s="1"/>
      <c r="QUA219" s="1"/>
      <c r="QUB219" s="1"/>
      <c r="QUC219" s="1"/>
      <c r="QUD219" s="1"/>
      <c r="QUE219" s="1"/>
      <c r="QUF219" s="1"/>
      <c r="QUG219" s="1"/>
      <c r="QUH219" s="1"/>
      <c r="QUI219" s="1"/>
      <c r="QUJ219" s="1"/>
      <c r="QUK219" s="1"/>
      <c r="QUL219" s="1"/>
      <c r="QUM219" s="1"/>
      <c r="QUN219" s="1"/>
      <c r="QUO219" s="1"/>
      <c r="QUP219" s="1"/>
      <c r="QUQ219" s="1"/>
      <c r="QUR219" s="1"/>
      <c r="QUS219" s="1"/>
      <c r="QUT219" s="1"/>
      <c r="QUU219" s="1"/>
      <c r="QUV219" s="1"/>
      <c r="QUW219" s="1"/>
      <c r="QUX219" s="1"/>
      <c r="QUY219" s="1"/>
      <c r="QUZ219" s="1"/>
      <c r="QVA219" s="1"/>
      <c r="QVB219" s="1"/>
      <c r="QVC219" s="1"/>
      <c r="QVD219" s="1"/>
      <c r="QVE219" s="1"/>
      <c r="QVF219" s="1"/>
      <c r="QVG219" s="1"/>
      <c r="QVH219" s="1"/>
      <c r="QVI219" s="1"/>
      <c r="QVJ219" s="1"/>
      <c r="QVK219" s="1"/>
      <c r="QVL219" s="1"/>
      <c r="QVM219" s="1"/>
      <c r="QVN219" s="1"/>
      <c r="QVO219" s="1"/>
      <c r="QVP219" s="1"/>
      <c r="QVQ219" s="1"/>
      <c r="QVR219" s="1"/>
      <c r="QVS219" s="1"/>
      <c r="QVT219" s="1"/>
      <c r="QVU219" s="1"/>
      <c r="QVV219" s="1"/>
      <c r="QVW219" s="1"/>
      <c r="QVX219" s="1"/>
      <c r="QVY219" s="1"/>
      <c r="QVZ219" s="1"/>
      <c r="QWA219" s="1"/>
      <c r="QWB219" s="1"/>
      <c r="QWC219" s="1"/>
      <c r="QWD219" s="1"/>
      <c r="QWE219" s="1"/>
      <c r="QWF219" s="1"/>
      <c r="QWG219" s="1"/>
      <c r="QWH219" s="1"/>
      <c r="QWI219" s="1"/>
      <c r="QWJ219" s="1"/>
      <c r="QWK219" s="1"/>
      <c r="QWL219" s="1"/>
      <c r="QWM219" s="1"/>
      <c r="QWN219" s="1"/>
      <c r="QWO219" s="1"/>
      <c r="QWP219" s="1"/>
      <c r="QWQ219" s="1"/>
      <c r="QWR219" s="1"/>
      <c r="QWS219" s="1"/>
      <c r="QWT219" s="1"/>
      <c r="QWU219" s="1"/>
      <c r="QWV219" s="1"/>
      <c r="QWW219" s="1"/>
      <c r="QWX219" s="1"/>
      <c r="QWY219" s="1"/>
      <c r="QWZ219" s="1"/>
      <c r="QXA219" s="1"/>
      <c r="QXB219" s="1"/>
      <c r="QXC219" s="1"/>
      <c r="QXD219" s="1"/>
      <c r="QXE219" s="1"/>
      <c r="QXF219" s="1"/>
      <c r="QXG219" s="1"/>
      <c r="QXH219" s="1"/>
      <c r="QXI219" s="1"/>
      <c r="QXJ219" s="1"/>
      <c r="QXK219" s="1"/>
      <c r="QXL219" s="1"/>
      <c r="QXM219" s="1"/>
      <c r="QXN219" s="1"/>
      <c r="QXO219" s="1"/>
      <c r="QXP219" s="1"/>
      <c r="QXQ219" s="1"/>
      <c r="QXR219" s="1"/>
      <c r="QXS219" s="1"/>
      <c r="QXT219" s="1"/>
      <c r="QXU219" s="1"/>
      <c r="QXV219" s="1"/>
      <c r="QXW219" s="1"/>
      <c r="QXX219" s="1"/>
      <c r="QXY219" s="1"/>
      <c r="QXZ219" s="1"/>
      <c r="QYA219" s="1"/>
      <c r="QYB219" s="1"/>
      <c r="QYC219" s="1"/>
      <c r="QYD219" s="1"/>
      <c r="QYE219" s="1"/>
      <c r="QYF219" s="1"/>
      <c r="QYG219" s="1"/>
      <c r="QYH219" s="1"/>
      <c r="QYI219" s="1"/>
      <c r="QYJ219" s="1"/>
      <c r="QYK219" s="1"/>
      <c r="QYL219" s="1"/>
      <c r="QYM219" s="1"/>
      <c r="QYN219" s="1"/>
      <c r="QYO219" s="1"/>
      <c r="QYP219" s="1"/>
      <c r="QYQ219" s="1"/>
      <c r="QYR219" s="1"/>
      <c r="QYS219" s="1"/>
      <c r="QYT219" s="1"/>
      <c r="QYU219" s="1"/>
      <c r="QYV219" s="1"/>
      <c r="QYW219" s="1"/>
      <c r="QYX219" s="1"/>
      <c r="QYY219" s="1"/>
      <c r="QYZ219" s="1"/>
      <c r="QZA219" s="1"/>
      <c r="QZB219" s="1"/>
      <c r="QZC219" s="1"/>
      <c r="QZD219" s="1"/>
      <c r="QZE219" s="1"/>
      <c r="QZF219" s="1"/>
      <c r="QZG219" s="1"/>
      <c r="QZH219" s="1"/>
      <c r="QZI219" s="1"/>
      <c r="QZJ219" s="1"/>
      <c r="QZK219" s="1"/>
      <c r="QZL219" s="1"/>
      <c r="QZM219" s="1"/>
      <c r="QZN219" s="1"/>
      <c r="QZO219" s="1"/>
      <c r="QZP219" s="1"/>
      <c r="QZQ219" s="1"/>
      <c r="QZR219" s="1"/>
      <c r="QZS219" s="1"/>
      <c r="QZT219" s="1"/>
      <c r="QZU219" s="1"/>
      <c r="QZV219" s="1"/>
      <c r="QZW219" s="1"/>
      <c r="QZX219" s="1"/>
      <c r="QZY219" s="1"/>
      <c r="QZZ219" s="1"/>
      <c r="RAA219" s="1"/>
      <c r="RAB219" s="1"/>
      <c r="RAC219" s="1"/>
      <c r="RAD219" s="1"/>
      <c r="RAE219" s="1"/>
      <c r="RAF219" s="1"/>
      <c r="RAG219" s="1"/>
      <c r="RAH219" s="1"/>
      <c r="RAI219" s="1"/>
      <c r="RAJ219" s="1"/>
      <c r="RAK219" s="1"/>
      <c r="RAL219" s="1"/>
      <c r="RAM219" s="1"/>
      <c r="RAN219" s="1"/>
      <c r="RAO219" s="1"/>
      <c r="RAP219" s="1"/>
      <c r="RAQ219" s="1"/>
      <c r="RAR219" s="1"/>
      <c r="RAS219" s="1"/>
      <c r="RAT219" s="1"/>
      <c r="RAU219" s="1"/>
      <c r="RAV219" s="1"/>
      <c r="RAW219" s="1"/>
      <c r="RAX219" s="1"/>
      <c r="RAY219" s="1"/>
      <c r="RAZ219" s="1"/>
      <c r="RBA219" s="1"/>
      <c r="RBB219" s="1"/>
      <c r="RBC219" s="1"/>
      <c r="RBD219" s="1"/>
      <c r="RBE219" s="1"/>
      <c r="RBF219" s="1"/>
      <c r="RBG219" s="1"/>
      <c r="RBH219" s="1"/>
      <c r="RBI219" s="1"/>
      <c r="RBJ219" s="1"/>
      <c r="RBK219" s="1"/>
      <c r="RBL219" s="1"/>
      <c r="RBM219" s="1"/>
      <c r="RBN219" s="1"/>
      <c r="RBO219" s="1"/>
      <c r="RBP219" s="1"/>
      <c r="RBQ219" s="1"/>
      <c r="RBR219" s="1"/>
      <c r="RBS219" s="1"/>
      <c r="RBT219" s="1"/>
      <c r="RBU219" s="1"/>
      <c r="RBV219" s="1"/>
      <c r="RBW219" s="1"/>
      <c r="RBX219" s="1"/>
      <c r="RBY219" s="1"/>
      <c r="RBZ219" s="1"/>
      <c r="RCA219" s="1"/>
      <c r="RCB219" s="1"/>
      <c r="RCC219" s="1"/>
      <c r="RCD219" s="1"/>
      <c r="RCE219" s="1"/>
      <c r="RCF219" s="1"/>
      <c r="RCG219" s="1"/>
      <c r="RCH219" s="1"/>
      <c r="RCI219" s="1"/>
      <c r="RCJ219" s="1"/>
      <c r="RCK219" s="1"/>
      <c r="RCL219" s="1"/>
      <c r="RCM219" s="1"/>
      <c r="RCN219" s="1"/>
      <c r="RCO219" s="1"/>
      <c r="RCP219" s="1"/>
      <c r="RCQ219" s="1"/>
      <c r="RCR219" s="1"/>
      <c r="RCS219" s="1"/>
      <c r="RCT219" s="1"/>
      <c r="RCU219" s="1"/>
      <c r="RCV219" s="1"/>
      <c r="RCW219" s="1"/>
      <c r="RCX219" s="1"/>
      <c r="RCY219" s="1"/>
      <c r="RCZ219" s="1"/>
      <c r="RDA219" s="1"/>
      <c r="RDB219" s="1"/>
      <c r="RDC219" s="1"/>
      <c r="RDD219" s="1"/>
      <c r="RDE219" s="1"/>
      <c r="RDF219" s="1"/>
      <c r="RDG219" s="1"/>
      <c r="RDH219" s="1"/>
      <c r="RDI219" s="1"/>
      <c r="RDJ219" s="1"/>
      <c r="RDK219" s="1"/>
      <c r="RDL219" s="1"/>
      <c r="RDM219" s="1"/>
      <c r="RDN219" s="1"/>
      <c r="RDO219" s="1"/>
      <c r="RDP219" s="1"/>
      <c r="RDQ219" s="1"/>
      <c r="RDR219" s="1"/>
      <c r="RDS219" s="1"/>
      <c r="RDT219" s="1"/>
      <c r="RDU219" s="1"/>
      <c r="RDV219" s="1"/>
      <c r="RDW219" s="1"/>
      <c r="RDX219" s="1"/>
      <c r="RDY219" s="1"/>
      <c r="RDZ219" s="1"/>
      <c r="REA219" s="1"/>
      <c r="REB219" s="1"/>
      <c r="REC219" s="1"/>
      <c r="RED219" s="1"/>
      <c r="REE219" s="1"/>
      <c r="REF219" s="1"/>
      <c r="REG219" s="1"/>
      <c r="REH219" s="1"/>
      <c r="REI219" s="1"/>
      <c r="REJ219" s="1"/>
      <c r="REK219" s="1"/>
      <c r="REL219" s="1"/>
      <c r="REM219" s="1"/>
      <c r="REN219" s="1"/>
      <c r="REO219" s="1"/>
      <c r="REP219" s="1"/>
      <c r="REQ219" s="1"/>
      <c r="RER219" s="1"/>
      <c r="RES219" s="1"/>
      <c r="RET219" s="1"/>
      <c r="REU219" s="1"/>
      <c r="REV219" s="1"/>
      <c r="REW219" s="1"/>
      <c r="REX219" s="1"/>
      <c r="REY219" s="1"/>
      <c r="REZ219" s="1"/>
      <c r="RFA219" s="1"/>
      <c r="RFB219" s="1"/>
      <c r="RFC219" s="1"/>
      <c r="RFD219" s="1"/>
      <c r="RFE219" s="1"/>
      <c r="RFF219" s="1"/>
      <c r="RFG219" s="1"/>
      <c r="RFH219" s="1"/>
      <c r="RFI219" s="1"/>
      <c r="RFJ219" s="1"/>
      <c r="RFK219" s="1"/>
      <c r="RFL219" s="1"/>
      <c r="RFM219" s="1"/>
      <c r="RFN219" s="1"/>
      <c r="RFO219" s="1"/>
      <c r="RFP219" s="1"/>
      <c r="RFQ219" s="1"/>
      <c r="RFR219" s="1"/>
      <c r="RFS219" s="1"/>
      <c r="RFT219" s="1"/>
      <c r="RFU219" s="1"/>
      <c r="RFV219" s="1"/>
      <c r="RFW219" s="1"/>
      <c r="RFX219" s="1"/>
      <c r="RFY219" s="1"/>
      <c r="RFZ219" s="1"/>
      <c r="RGA219" s="1"/>
      <c r="RGB219" s="1"/>
      <c r="RGC219" s="1"/>
      <c r="RGD219" s="1"/>
      <c r="RGE219" s="1"/>
      <c r="RGF219" s="1"/>
      <c r="RGG219" s="1"/>
      <c r="RGH219" s="1"/>
      <c r="RGI219" s="1"/>
      <c r="RGJ219" s="1"/>
      <c r="RGK219" s="1"/>
      <c r="RGL219" s="1"/>
      <c r="RGM219" s="1"/>
      <c r="RGN219" s="1"/>
      <c r="RGO219" s="1"/>
      <c r="RGP219" s="1"/>
      <c r="RGQ219" s="1"/>
      <c r="RGR219" s="1"/>
      <c r="RGS219" s="1"/>
      <c r="RGT219" s="1"/>
      <c r="RGU219" s="1"/>
      <c r="RGV219" s="1"/>
      <c r="RGW219" s="1"/>
      <c r="RGX219" s="1"/>
      <c r="RGY219" s="1"/>
      <c r="RGZ219" s="1"/>
      <c r="RHA219" s="1"/>
      <c r="RHB219" s="1"/>
      <c r="RHC219" s="1"/>
      <c r="RHD219" s="1"/>
      <c r="RHE219" s="1"/>
      <c r="RHF219" s="1"/>
      <c r="RHG219" s="1"/>
      <c r="RHH219" s="1"/>
      <c r="RHI219" s="1"/>
      <c r="RHJ219" s="1"/>
      <c r="RHK219" s="1"/>
      <c r="RHL219" s="1"/>
      <c r="RHM219" s="1"/>
      <c r="RHN219" s="1"/>
      <c r="RHO219" s="1"/>
      <c r="RHP219" s="1"/>
      <c r="RHQ219" s="1"/>
      <c r="RHR219" s="1"/>
      <c r="RHS219" s="1"/>
      <c r="RHT219" s="1"/>
      <c r="RHU219" s="1"/>
      <c r="RHV219" s="1"/>
      <c r="RHW219" s="1"/>
      <c r="RHX219" s="1"/>
      <c r="RHY219" s="1"/>
      <c r="RHZ219" s="1"/>
      <c r="RIA219" s="1"/>
      <c r="RIB219" s="1"/>
      <c r="RIC219" s="1"/>
      <c r="RID219" s="1"/>
      <c r="RIE219" s="1"/>
      <c r="RIF219" s="1"/>
      <c r="RIG219" s="1"/>
      <c r="RIH219" s="1"/>
      <c r="RII219" s="1"/>
      <c r="RIJ219" s="1"/>
      <c r="RIK219" s="1"/>
      <c r="RIL219" s="1"/>
      <c r="RIM219" s="1"/>
      <c r="RIN219" s="1"/>
      <c r="RIO219" s="1"/>
      <c r="RIP219" s="1"/>
      <c r="RIQ219" s="1"/>
      <c r="RIR219" s="1"/>
      <c r="RIS219" s="1"/>
      <c r="RIT219" s="1"/>
      <c r="RIU219" s="1"/>
      <c r="RIV219" s="1"/>
      <c r="RIW219" s="1"/>
      <c r="RIX219" s="1"/>
      <c r="RIY219" s="1"/>
      <c r="RIZ219" s="1"/>
      <c r="RJA219" s="1"/>
      <c r="RJB219" s="1"/>
      <c r="RJC219" s="1"/>
      <c r="RJD219" s="1"/>
      <c r="RJE219" s="1"/>
      <c r="RJF219" s="1"/>
      <c r="RJG219" s="1"/>
      <c r="RJH219" s="1"/>
      <c r="RJI219" s="1"/>
      <c r="RJJ219" s="1"/>
      <c r="RJK219" s="1"/>
      <c r="RJL219" s="1"/>
      <c r="RJM219" s="1"/>
      <c r="RJN219" s="1"/>
      <c r="RJO219" s="1"/>
      <c r="RJP219" s="1"/>
      <c r="RJQ219" s="1"/>
      <c r="RJR219" s="1"/>
      <c r="RJS219" s="1"/>
      <c r="RJT219" s="1"/>
      <c r="RJU219" s="1"/>
      <c r="RJV219" s="1"/>
      <c r="RJW219" s="1"/>
      <c r="RJX219" s="1"/>
      <c r="RJY219" s="1"/>
      <c r="RJZ219" s="1"/>
      <c r="RKA219" s="1"/>
      <c r="RKB219" s="1"/>
      <c r="RKC219" s="1"/>
      <c r="RKD219" s="1"/>
      <c r="RKE219" s="1"/>
      <c r="RKF219" s="1"/>
      <c r="RKG219" s="1"/>
      <c r="RKH219" s="1"/>
      <c r="RKI219" s="1"/>
      <c r="RKJ219" s="1"/>
      <c r="RKK219" s="1"/>
      <c r="RKL219" s="1"/>
      <c r="RKM219" s="1"/>
      <c r="RKN219" s="1"/>
      <c r="RKO219" s="1"/>
      <c r="RKP219" s="1"/>
      <c r="RKQ219" s="1"/>
      <c r="RKR219" s="1"/>
      <c r="RKS219" s="1"/>
      <c r="RKT219" s="1"/>
      <c r="RKU219" s="1"/>
      <c r="RKV219" s="1"/>
      <c r="RKW219" s="1"/>
      <c r="RKX219" s="1"/>
      <c r="RKY219" s="1"/>
      <c r="RKZ219" s="1"/>
      <c r="RLA219" s="1"/>
      <c r="RLB219" s="1"/>
      <c r="RLC219" s="1"/>
      <c r="RLD219" s="1"/>
      <c r="RLE219" s="1"/>
      <c r="RLF219" s="1"/>
      <c r="RLG219" s="1"/>
      <c r="RLH219" s="1"/>
      <c r="RLI219" s="1"/>
      <c r="RLJ219" s="1"/>
      <c r="RLK219" s="1"/>
      <c r="RLL219" s="1"/>
      <c r="RLM219" s="1"/>
      <c r="RLN219" s="1"/>
      <c r="RLO219" s="1"/>
      <c r="RLP219" s="1"/>
      <c r="RLQ219" s="1"/>
      <c r="RLR219" s="1"/>
      <c r="RLS219" s="1"/>
      <c r="RLT219" s="1"/>
      <c r="RLU219" s="1"/>
      <c r="RLV219" s="1"/>
      <c r="RLW219" s="1"/>
      <c r="RLX219" s="1"/>
      <c r="RLY219" s="1"/>
      <c r="RLZ219" s="1"/>
      <c r="RMA219" s="1"/>
      <c r="RMB219" s="1"/>
      <c r="RMC219" s="1"/>
      <c r="RMD219" s="1"/>
      <c r="RME219" s="1"/>
      <c r="RMF219" s="1"/>
      <c r="RMG219" s="1"/>
      <c r="RMH219" s="1"/>
      <c r="RMI219" s="1"/>
      <c r="RMJ219" s="1"/>
      <c r="RMK219" s="1"/>
      <c r="RML219" s="1"/>
      <c r="RMM219" s="1"/>
      <c r="RMN219" s="1"/>
      <c r="RMO219" s="1"/>
      <c r="RMP219" s="1"/>
      <c r="RMQ219" s="1"/>
      <c r="RMR219" s="1"/>
      <c r="RMS219" s="1"/>
      <c r="RMT219" s="1"/>
      <c r="RMU219" s="1"/>
      <c r="RMV219" s="1"/>
      <c r="RMW219" s="1"/>
      <c r="RMX219" s="1"/>
      <c r="RMY219" s="1"/>
      <c r="RMZ219" s="1"/>
      <c r="RNA219" s="1"/>
      <c r="RNB219" s="1"/>
      <c r="RNC219" s="1"/>
      <c r="RND219" s="1"/>
      <c r="RNE219" s="1"/>
      <c r="RNF219" s="1"/>
      <c r="RNG219" s="1"/>
      <c r="RNH219" s="1"/>
      <c r="RNI219" s="1"/>
      <c r="RNJ219" s="1"/>
      <c r="RNK219" s="1"/>
      <c r="RNL219" s="1"/>
      <c r="RNM219" s="1"/>
      <c r="RNN219" s="1"/>
      <c r="RNO219" s="1"/>
      <c r="RNP219" s="1"/>
      <c r="RNQ219" s="1"/>
      <c r="RNR219" s="1"/>
      <c r="RNS219" s="1"/>
      <c r="RNT219" s="1"/>
      <c r="RNU219" s="1"/>
      <c r="RNV219" s="1"/>
      <c r="RNW219" s="1"/>
      <c r="RNX219" s="1"/>
      <c r="RNY219" s="1"/>
      <c r="RNZ219" s="1"/>
      <c r="ROA219" s="1"/>
      <c r="ROB219" s="1"/>
      <c r="ROC219" s="1"/>
      <c r="ROD219" s="1"/>
      <c r="ROE219" s="1"/>
      <c r="ROF219" s="1"/>
      <c r="ROG219" s="1"/>
      <c r="ROH219" s="1"/>
      <c r="ROI219" s="1"/>
      <c r="ROJ219" s="1"/>
      <c r="ROK219" s="1"/>
      <c r="ROL219" s="1"/>
      <c r="ROM219" s="1"/>
      <c r="RON219" s="1"/>
      <c r="ROO219" s="1"/>
      <c r="ROP219" s="1"/>
      <c r="ROQ219" s="1"/>
      <c r="ROR219" s="1"/>
      <c r="ROS219" s="1"/>
      <c r="ROT219" s="1"/>
      <c r="ROU219" s="1"/>
      <c r="ROV219" s="1"/>
      <c r="ROW219" s="1"/>
      <c r="ROX219" s="1"/>
      <c r="ROY219" s="1"/>
      <c r="ROZ219" s="1"/>
      <c r="RPA219" s="1"/>
      <c r="RPB219" s="1"/>
      <c r="RPC219" s="1"/>
      <c r="RPD219" s="1"/>
      <c r="RPE219" s="1"/>
      <c r="RPF219" s="1"/>
      <c r="RPG219" s="1"/>
      <c r="RPH219" s="1"/>
      <c r="RPI219" s="1"/>
      <c r="RPJ219" s="1"/>
      <c r="RPK219" s="1"/>
      <c r="RPL219" s="1"/>
      <c r="RPM219" s="1"/>
      <c r="RPN219" s="1"/>
      <c r="RPO219" s="1"/>
      <c r="RPP219" s="1"/>
      <c r="RPQ219" s="1"/>
      <c r="RPR219" s="1"/>
      <c r="RPS219" s="1"/>
      <c r="RPT219" s="1"/>
      <c r="RPU219" s="1"/>
      <c r="RPV219" s="1"/>
      <c r="RPW219" s="1"/>
      <c r="RPX219" s="1"/>
      <c r="RPY219" s="1"/>
      <c r="RPZ219" s="1"/>
      <c r="RQA219" s="1"/>
      <c r="RQB219" s="1"/>
      <c r="RQC219" s="1"/>
      <c r="RQD219" s="1"/>
      <c r="RQE219" s="1"/>
      <c r="RQF219" s="1"/>
      <c r="RQG219" s="1"/>
      <c r="RQH219" s="1"/>
      <c r="RQI219" s="1"/>
      <c r="RQJ219" s="1"/>
      <c r="RQK219" s="1"/>
      <c r="RQL219" s="1"/>
      <c r="RQM219" s="1"/>
      <c r="RQN219" s="1"/>
      <c r="RQO219" s="1"/>
      <c r="RQP219" s="1"/>
      <c r="RQQ219" s="1"/>
      <c r="RQR219" s="1"/>
      <c r="RQS219" s="1"/>
      <c r="RQT219" s="1"/>
      <c r="RQU219" s="1"/>
      <c r="RQV219" s="1"/>
      <c r="RQW219" s="1"/>
      <c r="RQX219" s="1"/>
      <c r="RQY219" s="1"/>
      <c r="RQZ219" s="1"/>
      <c r="RRA219" s="1"/>
      <c r="RRB219" s="1"/>
      <c r="RRC219" s="1"/>
      <c r="RRD219" s="1"/>
      <c r="RRE219" s="1"/>
      <c r="RRF219" s="1"/>
      <c r="RRG219" s="1"/>
      <c r="RRH219" s="1"/>
      <c r="RRI219" s="1"/>
      <c r="RRJ219" s="1"/>
      <c r="RRK219" s="1"/>
      <c r="RRL219" s="1"/>
      <c r="RRM219" s="1"/>
      <c r="RRN219" s="1"/>
      <c r="RRO219" s="1"/>
      <c r="RRP219" s="1"/>
      <c r="RRQ219" s="1"/>
      <c r="RRR219" s="1"/>
      <c r="RRS219" s="1"/>
      <c r="RRT219" s="1"/>
      <c r="RRU219" s="1"/>
      <c r="RRV219" s="1"/>
      <c r="RRW219" s="1"/>
      <c r="RRX219" s="1"/>
      <c r="RRY219" s="1"/>
      <c r="RRZ219" s="1"/>
      <c r="RSA219" s="1"/>
      <c r="RSB219" s="1"/>
      <c r="RSC219" s="1"/>
      <c r="RSD219" s="1"/>
      <c r="RSE219" s="1"/>
      <c r="RSF219" s="1"/>
      <c r="RSG219" s="1"/>
      <c r="RSH219" s="1"/>
      <c r="RSI219" s="1"/>
      <c r="RSJ219" s="1"/>
      <c r="RSK219" s="1"/>
      <c r="RSL219" s="1"/>
      <c r="RSM219" s="1"/>
      <c r="RSN219" s="1"/>
      <c r="RSO219" s="1"/>
      <c r="RSP219" s="1"/>
      <c r="RSQ219" s="1"/>
      <c r="RSR219" s="1"/>
      <c r="RSS219" s="1"/>
      <c r="RST219" s="1"/>
      <c r="RSU219" s="1"/>
      <c r="RSV219" s="1"/>
      <c r="RSW219" s="1"/>
      <c r="RSX219" s="1"/>
      <c r="RSY219" s="1"/>
      <c r="RSZ219" s="1"/>
      <c r="RTA219" s="1"/>
      <c r="RTB219" s="1"/>
      <c r="RTC219" s="1"/>
      <c r="RTD219" s="1"/>
      <c r="RTE219" s="1"/>
      <c r="RTF219" s="1"/>
      <c r="RTG219" s="1"/>
      <c r="RTH219" s="1"/>
      <c r="RTI219" s="1"/>
      <c r="RTJ219" s="1"/>
      <c r="RTK219" s="1"/>
      <c r="RTL219" s="1"/>
      <c r="RTM219" s="1"/>
      <c r="RTN219" s="1"/>
      <c r="RTO219" s="1"/>
      <c r="RTP219" s="1"/>
      <c r="RTQ219" s="1"/>
      <c r="RTR219" s="1"/>
      <c r="RTS219" s="1"/>
      <c r="RTT219" s="1"/>
      <c r="RTU219" s="1"/>
      <c r="RTV219" s="1"/>
      <c r="RTW219" s="1"/>
      <c r="RTX219" s="1"/>
      <c r="RTY219" s="1"/>
      <c r="RTZ219" s="1"/>
      <c r="RUA219" s="1"/>
      <c r="RUB219" s="1"/>
      <c r="RUC219" s="1"/>
      <c r="RUD219" s="1"/>
      <c r="RUE219" s="1"/>
      <c r="RUF219" s="1"/>
      <c r="RUG219" s="1"/>
      <c r="RUH219" s="1"/>
      <c r="RUI219" s="1"/>
      <c r="RUJ219" s="1"/>
      <c r="RUK219" s="1"/>
      <c r="RUL219" s="1"/>
      <c r="RUM219" s="1"/>
      <c r="RUN219" s="1"/>
      <c r="RUO219" s="1"/>
      <c r="RUP219" s="1"/>
      <c r="RUQ219" s="1"/>
      <c r="RUR219" s="1"/>
      <c r="RUS219" s="1"/>
      <c r="RUT219" s="1"/>
      <c r="RUU219" s="1"/>
      <c r="RUV219" s="1"/>
      <c r="RUW219" s="1"/>
      <c r="RUX219" s="1"/>
      <c r="RUY219" s="1"/>
      <c r="RUZ219" s="1"/>
      <c r="RVA219" s="1"/>
      <c r="RVB219" s="1"/>
      <c r="RVC219" s="1"/>
      <c r="RVD219" s="1"/>
      <c r="RVE219" s="1"/>
      <c r="RVF219" s="1"/>
      <c r="RVG219" s="1"/>
      <c r="RVH219" s="1"/>
      <c r="RVI219" s="1"/>
      <c r="RVJ219" s="1"/>
      <c r="RVK219" s="1"/>
      <c r="RVL219" s="1"/>
      <c r="RVM219" s="1"/>
      <c r="RVN219" s="1"/>
      <c r="RVO219" s="1"/>
      <c r="RVP219" s="1"/>
      <c r="RVQ219" s="1"/>
      <c r="RVR219" s="1"/>
      <c r="RVS219" s="1"/>
      <c r="RVT219" s="1"/>
      <c r="RVU219" s="1"/>
      <c r="RVV219" s="1"/>
      <c r="RVW219" s="1"/>
      <c r="RVX219" s="1"/>
      <c r="RVY219" s="1"/>
      <c r="RVZ219" s="1"/>
      <c r="RWA219" s="1"/>
      <c r="RWB219" s="1"/>
      <c r="RWC219" s="1"/>
      <c r="RWD219" s="1"/>
      <c r="RWE219" s="1"/>
      <c r="RWF219" s="1"/>
      <c r="RWG219" s="1"/>
      <c r="RWH219" s="1"/>
      <c r="RWI219" s="1"/>
      <c r="RWJ219" s="1"/>
      <c r="RWK219" s="1"/>
      <c r="RWL219" s="1"/>
      <c r="RWM219" s="1"/>
      <c r="RWN219" s="1"/>
      <c r="RWO219" s="1"/>
      <c r="RWP219" s="1"/>
      <c r="RWQ219" s="1"/>
      <c r="RWR219" s="1"/>
      <c r="RWS219" s="1"/>
      <c r="RWT219" s="1"/>
      <c r="RWU219" s="1"/>
      <c r="RWV219" s="1"/>
      <c r="RWW219" s="1"/>
      <c r="RWX219" s="1"/>
      <c r="RWY219" s="1"/>
      <c r="RWZ219" s="1"/>
      <c r="RXA219" s="1"/>
      <c r="RXB219" s="1"/>
      <c r="RXC219" s="1"/>
      <c r="RXD219" s="1"/>
      <c r="RXE219" s="1"/>
      <c r="RXF219" s="1"/>
      <c r="RXG219" s="1"/>
      <c r="RXH219" s="1"/>
      <c r="RXI219" s="1"/>
      <c r="RXJ219" s="1"/>
      <c r="RXK219" s="1"/>
      <c r="RXL219" s="1"/>
      <c r="RXM219" s="1"/>
      <c r="RXN219" s="1"/>
      <c r="RXO219" s="1"/>
      <c r="RXP219" s="1"/>
      <c r="RXQ219" s="1"/>
      <c r="RXR219" s="1"/>
      <c r="RXS219" s="1"/>
      <c r="RXT219" s="1"/>
      <c r="RXU219" s="1"/>
      <c r="RXV219" s="1"/>
      <c r="RXW219" s="1"/>
      <c r="RXX219" s="1"/>
      <c r="RXY219" s="1"/>
      <c r="RXZ219" s="1"/>
      <c r="RYA219" s="1"/>
      <c r="RYB219" s="1"/>
      <c r="RYC219" s="1"/>
      <c r="RYD219" s="1"/>
      <c r="RYE219" s="1"/>
      <c r="RYF219" s="1"/>
      <c r="RYG219" s="1"/>
      <c r="RYH219" s="1"/>
      <c r="RYI219" s="1"/>
      <c r="RYJ219" s="1"/>
      <c r="RYK219" s="1"/>
      <c r="RYL219" s="1"/>
      <c r="RYM219" s="1"/>
      <c r="RYN219" s="1"/>
      <c r="RYO219" s="1"/>
      <c r="RYP219" s="1"/>
      <c r="RYQ219" s="1"/>
      <c r="RYR219" s="1"/>
      <c r="RYS219" s="1"/>
      <c r="RYT219" s="1"/>
      <c r="RYU219" s="1"/>
      <c r="RYV219" s="1"/>
      <c r="RYW219" s="1"/>
      <c r="RYX219" s="1"/>
      <c r="RYY219" s="1"/>
      <c r="RYZ219" s="1"/>
      <c r="RZA219" s="1"/>
      <c r="RZB219" s="1"/>
      <c r="RZC219" s="1"/>
      <c r="RZD219" s="1"/>
      <c r="RZE219" s="1"/>
      <c r="RZF219" s="1"/>
      <c r="RZG219" s="1"/>
      <c r="RZH219" s="1"/>
      <c r="RZI219" s="1"/>
      <c r="RZJ219" s="1"/>
      <c r="RZK219" s="1"/>
      <c r="RZL219" s="1"/>
      <c r="RZM219" s="1"/>
      <c r="RZN219" s="1"/>
      <c r="RZO219" s="1"/>
      <c r="RZP219" s="1"/>
      <c r="RZQ219" s="1"/>
      <c r="RZR219" s="1"/>
      <c r="RZS219" s="1"/>
      <c r="RZT219" s="1"/>
      <c r="RZU219" s="1"/>
      <c r="RZV219" s="1"/>
      <c r="RZW219" s="1"/>
      <c r="RZX219" s="1"/>
      <c r="RZY219" s="1"/>
      <c r="RZZ219" s="1"/>
      <c r="SAA219" s="1"/>
      <c r="SAB219" s="1"/>
      <c r="SAC219" s="1"/>
      <c r="SAD219" s="1"/>
      <c r="SAE219" s="1"/>
      <c r="SAF219" s="1"/>
      <c r="SAG219" s="1"/>
      <c r="SAH219" s="1"/>
      <c r="SAI219" s="1"/>
      <c r="SAJ219" s="1"/>
      <c r="SAK219" s="1"/>
      <c r="SAL219" s="1"/>
      <c r="SAM219" s="1"/>
      <c r="SAN219" s="1"/>
      <c r="SAO219" s="1"/>
      <c r="SAP219" s="1"/>
      <c r="SAQ219" s="1"/>
      <c r="SAR219" s="1"/>
      <c r="SAS219" s="1"/>
      <c r="SAT219" s="1"/>
      <c r="SAU219" s="1"/>
      <c r="SAV219" s="1"/>
      <c r="SAW219" s="1"/>
      <c r="SAX219" s="1"/>
      <c r="SAY219" s="1"/>
      <c r="SAZ219" s="1"/>
      <c r="SBA219" s="1"/>
      <c r="SBB219" s="1"/>
      <c r="SBC219" s="1"/>
      <c r="SBD219" s="1"/>
      <c r="SBE219" s="1"/>
      <c r="SBF219" s="1"/>
      <c r="SBG219" s="1"/>
      <c r="SBH219" s="1"/>
      <c r="SBI219" s="1"/>
      <c r="SBJ219" s="1"/>
      <c r="SBK219" s="1"/>
      <c r="SBL219" s="1"/>
      <c r="SBM219" s="1"/>
      <c r="SBN219" s="1"/>
      <c r="SBO219" s="1"/>
      <c r="SBP219" s="1"/>
      <c r="SBQ219" s="1"/>
      <c r="SBR219" s="1"/>
      <c r="SBS219" s="1"/>
      <c r="SBT219" s="1"/>
      <c r="SBU219" s="1"/>
      <c r="SBV219" s="1"/>
      <c r="SBW219" s="1"/>
      <c r="SBX219" s="1"/>
      <c r="SBY219" s="1"/>
      <c r="SBZ219" s="1"/>
      <c r="SCA219" s="1"/>
      <c r="SCB219" s="1"/>
      <c r="SCC219" s="1"/>
      <c r="SCD219" s="1"/>
      <c r="SCE219" s="1"/>
      <c r="SCF219" s="1"/>
      <c r="SCG219" s="1"/>
      <c r="SCH219" s="1"/>
      <c r="SCI219" s="1"/>
      <c r="SCJ219" s="1"/>
      <c r="SCK219" s="1"/>
      <c r="SCL219" s="1"/>
      <c r="SCM219" s="1"/>
      <c r="SCN219" s="1"/>
      <c r="SCO219" s="1"/>
      <c r="SCP219" s="1"/>
      <c r="SCQ219" s="1"/>
      <c r="SCR219" s="1"/>
      <c r="SCS219" s="1"/>
      <c r="SCT219" s="1"/>
      <c r="SCU219" s="1"/>
      <c r="SCV219" s="1"/>
      <c r="SCW219" s="1"/>
      <c r="SCX219" s="1"/>
      <c r="SCY219" s="1"/>
      <c r="SCZ219" s="1"/>
      <c r="SDA219" s="1"/>
      <c r="SDB219" s="1"/>
      <c r="SDC219" s="1"/>
      <c r="SDD219" s="1"/>
      <c r="SDE219" s="1"/>
      <c r="SDF219" s="1"/>
      <c r="SDG219" s="1"/>
      <c r="SDH219" s="1"/>
      <c r="SDI219" s="1"/>
      <c r="SDJ219" s="1"/>
      <c r="SDK219" s="1"/>
      <c r="SDL219" s="1"/>
      <c r="SDM219" s="1"/>
      <c r="SDN219" s="1"/>
      <c r="SDO219" s="1"/>
      <c r="SDP219" s="1"/>
      <c r="SDQ219" s="1"/>
      <c r="SDR219" s="1"/>
      <c r="SDS219" s="1"/>
      <c r="SDT219" s="1"/>
      <c r="SDU219" s="1"/>
      <c r="SDV219" s="1"/>
      <c r="SDW219" s="1"/>
      <c r="SDX219" s="1"/>
      <c r="SDY219" s="1"/>
      <c r="SDZ219" s="1"/>
      <c r="SEA219" s="1"/>
      <c r="SEB219" s="1"/>
      <c r="SEC219" s="1"/>
      <c r="SED219" s="1"/>
      <c r="SEE219" s="1"/>
      <c r="SEF219" s="1"/>
      <c r="SEG219" s="1"/>
      <c r="SEH219" s="1"/>
      <c r="SEI219" s="1"/>
      <c r="SEJ219" s="1"/>
      <c r="SEK219" s="1"/>
      <c r="SEL219" s="1"/>
      <c r="SEM219" s="1"/>
      <c r="SEN219" s="1"/>
      <c r="SEO219" s="1"/>
      <c r="SEP219" s="1"/>
      <c r="SEQ219" s="1"/>
      <c r="SER219" s="1"/>
      <c r="SES219" s="1"/>
      <c r="SET219" s="1"/>
      <c r="SEU219" s="1"/>
      <c r="SEV219" s="1"/>
      <c r="SEW219" s="1"/>
      <c r="SEX219" s="1"/>
      <c r="SEY219" s="1"/>
      <c r="SEZ219" s="1"/>
      <c r="SFA219" s="1"/>
      <c r="SFB219" s="1"/>
      <c r="SFC219" s="1"/>
      <c r="SFD219" s="1"/>
      <c r="SFE219" s="1"/>
      <c r="SFF219" s="1"/>
      <c r="SFG219" s="1"/>
      <c r="SFH219" s="1"/>
      <c r="SFI219" s="1"/>
      <c r="SFJ219" s="1"/>
      <c r="SFK219" s="1"/>
      <c r="SFL219" s="1"/>
      <c r="SFM219" s="1"/>
      <c r="SFN219" s="1"/>
      <c r="SFO219" s="1"/>
      <c r="SFP219" s="1"/>
      <c r="SFQ219" s="1"/>
      <c r="SFR219" s="1"/>
      <c r="SFS219" s="1"/>
      <c r="SFT219" s="1"/>
      <c r="SFU219" s="1"/>
      <c r="SFV219" s="1"/>
      <c r="SFW219" s="1"/>
      <c r="SFX219" s="1"/>
      <c r="SFY219" s="1"/>
      <c r="SFZ219" s="1"/>
      <c r="SGA219" s="1"/>
      <c r="SGB219" s="1"/>
      <c r="SGC219" s="1"/>
      <c r="SGD219" s="1"/>
      <c r="SGE219" s="1"/>
      <c r="SGF219" s="1"/>
      <c r="SGG219" s="1"/>
      <c r="SGH219" s="1"/>
      <c r="SGI219" s="1"/>
      <c r="SGJ219" s="1"/>
      <c r="SGK219" s="1"/>
      <c r="SGL219" s="1"/>
      <c r="SGM219" s="1"/>
      <c r="SGN219" s="1"/>
      <c r="SGO219" s="1"/>
      <c r="SGP219" s="1"/>
      <c r="SGQ219" s="1"/>
      <c r="SGR219" s="1"/>
      <c r="SGS219" s="1"/>
      <c r="SGT219" s="1"/>
      <c r="SGU219" s="1"/>
      <c r="SGV219" s="1"/>
      <c r="SGW219" s="1"/>
      <c r="SGX219" s="1"/>
      <c r="SGY219" s="1"/>
      <c r="SGZ219" s="1"/>
      <c r="SHA219" s="1"/>
      <c r="SHB219" s="1"/>
      <c r="SHC219" s="1"/>
      <c r="SHD219" s="1"/>
      <c r="SHE219" s="1"/>
      <c r="SHF219" s="1"/>
      <c r="SHG219" s="1"/>
      <c r="SHH219" s="1"/>
      <c r="SHI219" s="1"/>
      <c r="SHJ219" s="1"/>
      <c r="SHK219" s="1"/>
      <c r="SHL219" s="1"/>
      <c r="SHM219" s="1"/>
      <c r="SHN219" s="1"/>
      <c r="SHO219" s="1"/>
      <c r="SHP219" s="1"/>
      <c r="SHQ219" s="1"/>
      <c r="SHR219" s="1"/>
      <c r="SHS219" s="1"/>
      <c r="SHT219" s="1"/>
      <c r="SHU219" s="1"/>
      <c r="SHV219" s="1"/>
      <c r="SHW219" s="1"/>
      <c r="SHX219" s="1"/>
      <c r="SHY219" s="1"/>
      <c r="SHZ219" s="1"/>
      <c r="SIA219" s="1"/>
      <c r="SIB219" s="1"/>
      <c r="SIC219" s="1"/>
      <c r="SID219" s="1"/>
      <c r="SIE219" s="1"/>
      <c r="SIF219" s="1"/>
      <c r="SIG219" s="1"/>
      <c r="SIH219" s="1"/>
      <c r="SII219" s="1"/>
      <c r="SIJ219" s="1"/>
      <c r="SIK219" s="1"/>
      <c r="SIL219" s="1"/>
      <c r="SIM219" s="1"/>
      <c r="SIN219" s="1"/>
      <c r="SIO219" s="1"/>
      <c r="SIP219" s="1"/>
      <c r="SIQ219" s="1"/>
      <c r="SIR219" s="1"/>
      <c r="SIS219" s="1"/>
      <c r="SIT219" s="1"/>
      <c r="SIU219" s="1"/>
      <c r="SIV219" s="1"/>
      <c r="SIW219" s="1"/>
      <c r="SIX219" s="1"/>
      <c r="SIY219" s="1"/>
      <c r="SIZ219" s="1"/>
      <c r="SJA219" s="1"/>
      <c r="SJB219" s="1"/>
      <c r="SJC219" s="1"/>
      <c r="SJD219" s="1"/>
      <c r="SJE219" s="1"/>
      <c r="SJF219" s="1"/>
      <c r="SJG219" s="1"/>
      <c r="SJH219" s="1"/>
      <c r="SJI219" s="1"/>
      <c r="SJJ219" s="1"/>
      <c r="SJK219" s="1"/>
      <c r="SJL219" s="1"/>
      <c r="SJM219" s="1"/>
      <c r="SJN219" s="1"/>
      <c r="SJO219" s="1"/>
      <c r="SJP219" s="1"/>
      <c r="SJQ219" s="1"/>
      <c r="SJR219" s="1"/>
      <c r="SJS219" s="1"/>
      <c r="SJT219" s="1"/>
      <c r="SJU219" s="1"/>
      <c r="SJV219" s="1"/>
      <c r="SJW219" s="1"/>
      <c r="SJX219" s="1"/>
      <c r="SJY219" s="1"/>
      <c r="SJZ219" s="1"/>
      <c r="SKA219" s="1"/>
      <c r="SKB219" s="1"/>
      <c r="SKC219" s="1"/>
      <c r="SKD219" s="1"/>
      <c r="SKE219" s="1"/>
      <c r="SKF219" s="1"/>
      <c r="SKG219" s="1"/>
      <c r="SKH219" s="1"/>
      <c r="SKI219" s="1"/>
      <c r="SKJ219" s="1"/>
      <c r="SKK219" s="1"/>
      <c r="SKL219" s="1"/>
      <c r="SKM219" s="1"/>
      <c r="SKN219" s="1"/>
      <c r="SKO219" s="1"/>
      <c r="SKP219" s="1"/>
      <c r="SKQ219" s="1"/>
      <c r="SKR219" s="1"/>
      <c r="SKS219" s="1"/>
      <c r="SKT219" s="1"/>
      <c r="SKU219" s="1"/>
      <c r="SKV219" s="1"/>
      <c r="SKW219" s="1"/>
      <c r="SKX219" s="1"/>
      <c r="SKY219" s="1"/>
      <c r="SKZ219" s="1"/>
      <c r="SLA219" s="1"/>
      <c r="SLB219" s="1"/>
      <c r="SLC219" s="1"/>
      <c r="SLD219" s="1"/>
      <c r="SLE219" s="1"/>
      <c r="SLF219" s="1"/>
      <c r="SLG219" s="1"/>
      <c r="SLH219" s="1"/>
      <c r="SLI219" s="1"/>
      <c r="SLJ219" s="1"/>
      <c r="SLK219" s="1"/>
      <c r="SLL219" s="1"/>
      <c r="SLM219" s="1"/>
      <c r="SLN219" s="1"/>
      <c r="SLO219" s="1"/>
      <c r="SLP219" s="1"/>
      <c r="SLQ219" s="1"/>
      <c r="SLR219" s="1"/>
      <c r="SLS219" s="1"/>
      <c r="SLT219" s="1"/>
      <c r="SLU219" s="1"/>
      <c r="SLV219" s="1"/>
      <c r="SLW219" s="1"/>
      <c r="SLX219" s="1"/>
      <c r="SLY219" s="1"/>
      <c r="SLZ219" s="1"/>
      <c r="SMA219" s="1"/>
      <c r="SMB219" s="1"/>
      <c r="SMC219" s="1"/>
      <c r="SMD219" s="1"/>
      <c r="SME219" s="1"/>
      <c r="SMF219" s="1"/>
      <c r="SMG219" s="1"/>
      <c r="SMH219" s="1"/>
      <c r="SMI219" s="1"/>
      <c r="SMJ219" s="1"/>
      <c r="SMK219" s="1"/>
      <c r="SML219" s="1"/>
      <c r="SMM219" s="1"/>
      <c r="SMN219" s="1"/>
      <c r="SMO219" s="1"/>
      <c r="SMP219" s="1"/>
      <c r="SMQ219" s="1"/>
      <c r="SMR219" s="1"/>
      <c r="SMS219" s="1"/>
      <c r="SMT219" s="1"/>
      <c r="SMU219" s="1"/>
      <c r="SMV219" s="1"/>
      <c r="SMW219" s="1"/>
      <c r="SMX219" s="1"/>
      <c r="SMY219" s="1"/>
      <c r="SMZ219" s="1"/>
      <c r="SNA219" s="1"/>
      <c r="SNB219" s="1"/>
      <c r="SNC219" s="1"/>
      <c r="SND219" s="1"/>
      <c r="SNE219" s="1"/>
      <c r="SNF219" s="1"/>
      <c r="SNG219" s="1"/>
      <c r="SNH219" s="1"/>
      <c r="SNI219" s="1"/>
      <c r="SNJ219" s="1"/>
      <c r="SNK219" s="1"/>
      <c r="SNL219" s="1"/>
      <c r="SNM219" s="1"/>
      <c r="SNN219" s="1"/>
      <c r="SNO219" s="1"/>
      <c r="SNP219" s="1"/>
      <c r="SNQ219" s="1"/>
      <c r="SNR219" s="1"/>
      <c r="SNS219" s="1"/>
      <c r="SNT219" s="1"/>
      <c r="SNU219" s="1"/>
      <c r="SNV219" s="1"/>
      <c r="SNW219" s="1"/>
      <c r="SNX219" s="1"/>
      <c r="SNY219" s="1"/>
      <c r="SNZ219" s="1"/>
      <c r="SOA219" s="1"/>
      <c r="SOB219" s="1"/>
      <c r="SOC219" s="1"/>
      <c r="SOD219" s="1"/>
      <c r="SOE219" s="1"/>
      <c r="SOF219" s="1"/>
      <c r="SOG219" s="1"/>
      <c r="SOH219" s="1"/>
      <c r="SOI219" s="1"/>
      <c r="SOJ219" s="1"/>
      <c r="SOK219" s="1"/>
      <c r="SOL219" s="1"/>
      <c r="SOM219" s="1"/>
      <c r="SON219" s="1"/>
      <c r="SOO219" s="1"/>
      <c r="SOP219" s="1"/>
      <c r="SOQ219" s="1"/>
      <c r="SOR219" s="1"/>
      <c r="SOS219" s="1"/>
      <c r="SOT219" s="1"/>
      <c r="SOU219" s="1"/>
      <c r="SOV219" s="1"/>
      <c r="SOW219" s="1"/>
      <c r="SOX219" s="1"/>
      <c r="SOY219" s="1"/>
      <c r="SOZ219" s="1"/>
      <c r="SPA219" s="1"/>
      <c r="SPB219" s="1"/>
      <c r="SPC219" s="1"/>
      <c r="SPD219" s="1"/>
      <c r="SPE219" s="1"/>
      <c r="SPF219" s="1"/>
      <c r="SPG219" s="1"/>
      <c r="SPH219" s="1"/>
      <c r="SPI219" s="1"/>
      <c r="SPJ219" s="1"/>
      <c r="SPK219" s="1"/>
      <c r="SPL219" s="1"/>
      <c r="SPM219" s="1"/>
      <c r="SPN219" s="1"/>
      <c r="SPO219" s="1"/>
      <c r="SPP219" s="1"/>
      <c r="SPQ219" s="1"/>
      <c r="SPR219" s="1"/>
      <c r="SPS219" s="1"/>
      <c r="SPT219" s="1"/>
      <c r="SPU219" s="1"/>
      <c r="SPV219" s="1"/>
      <c r="SPW219" s="1"/>
      <c r="SPX219" s="1"/>
      <c r="SPY219" s="1"/>
      <c r="SPZ219" s="1"/>
      <c r="SQA219" s="1"/>
      <c r="SQB219" s="1"/>
      <c r="SQC219" s="1"/>
      <c r="SQD219" s="1"/>
      <c r="SQE219" s="1"/>
      <c r="SQF219" s="1"/>
      <c r="SQG219" s="1"/>
      <c r="SQH219" s="1"/>
      <c r="SQI219" s="1"/>
      <c r="SQJ219" s="1"/>
      <c r="SQK219" s="1"/>
      <c r="SQL219" s="1"/>
      <c r="SQM219" s="1"/>
      <c r="SQN219" s="1"/>
      <c r="SQO219" s="1"/>
      <c r="SQP219" s="1"/>
      <c r="SQQ219" s="1"/>
      <c r="SQR219" s="1"/>
      <c r="SQS219" s="1"/>
      <c r="SQT219" s="1"/>
      <c r="SQU219" s="1"/>
      <c r="SQV219" s="1"/>
      <c r="SQW219" s="1"/>
      <c r="SQX219" s="1"/>
      <c r="SQY219" s="1"/>
      <c r="SQZ219" s="1"/>
      <c r="SRA219" s="1"/>
      <c r="SRB219" s="1"/>
      <c r="SRC219" s="1"/>
      <c r="SRD219" s="1"/>
      <c r="SRE219" s="1"/>
      <c r="SRF219" s="1"/>
      <c r="SRG219" s="1"/>
      <c r="SRH219" s="1"/>
      <c r="SRI219" s="1"/>
      <c r="SRJ219" s="1"/>
      <c r="SRK219" s="1"/>
      <c r="SRL219" s="1"/>
      <c r="SRM219" s="1"/>
      <c r="SRN219" s="1"/>
      <c r="SRO219" s="1"/>
      <c r="SRP219" s="1"/>
      <c r="SRQ219" s="1"/>
      <c r="SRR219" s="1"/>
      <c r="SRS219" s="1"/>
      <c r="SRT219" s="1"/>
      <c r="SRU219" s="1"/>
      <c r="SRV219" s="1"/>
      <c r="SRW219" s="1"/>
      <c r="SRX219" s="1"/>
      <c r="SRY219" s="1"/>
      <c r="SRZ219" s="1"/>
      <c r="SSA219" s="1"/>
      <c r="SSB219" s="1"/>
      <c r="SSC219" s="1"/>
      <c r="SSD219" s="1"/>
      <c r="SSE219" s="1"/>
      <c r="SSF219" s="1"/>
      <c r="SSG219" s="1"/>
      <c r="SSH219" s="1"/>
      <c r="SSI219" s="1"/>
      <c r="SSJ219" s="1"/>
      <c r="SSK219" s="1"/>
      <c r="SSL219" s="1"/>
      <c r="SSM219" s="1"/>
      <c r="SSN219" s="1"/>
      <c r="SSO219" s="1"/>
      <c r="SSP219" s="1"/>
      <c r="SSQ219" s="1"/>
      <c r="SSR219" s="1"/>
      <c r="SSS219" s="1"/>
      <c r="SST219" s="1"/>
      <c r="SSU219" s="1"/>
      <c r="SSV219" s="1"/>
      <c r="SSW219" s="1"/>
      <c r="SSX219" s="1"/>
      <c r="SSY219" s="1"/>
      <c r="SSZ219" s="1"/>
      <c r="STA219" s="1"/>
      <c r="STB219" s="1"/>
      <c r="STC219" s="1"/>
      <c r="STD219" s="1"/>
      <c r="STE219" s="1"/>
      <c r="STF219" s="1"/>
      <c r="STG219" s="1"/>
      <c r="STH219" s="1"/>
      <c r="STI219" s="1"/>
      <c r="STJ219" s="1"/>
      <c r="STK219" s="1"/>
      <c r="STL219" s="1"/>
      <c r="STM219" s="1"/>
      <c r="STN219" s="1"/>
      <c r="STO219" s="1"/>
      <c r="STP219" s="1"/>
      <c r="STQ219" s="1"/>
      <c r="STR219" s="1"/>
      <c r="STS219" s="1"/>
      <c r="STT219" s="1"/>
      <c r="STU219" s="1"/>
      <c r="STV219" s="1"/>
      <c r="STW219" s="1"/>
      <c r="STX219" s="1"/>
      <c r="STY219" s="1"/>
      <c r="STZ219" s="1"/>
      <c r="SUA219" s="1"/>
      <c r="SUB219" s="1"/>
      <c r="SUC219" s="1"/>
      <c r="SUD219" s="1"/>
      <c r="SUE219" s="1"/>
      <c r="SUF219" s="1"/>
      <c r="SUG219" s="1"/>
      <c r="SUH219" s="1"/>
      <c r="SUI219" s="1"/>
      <c r="SUJ219" s="1"/>
      <c r="SUK219" s="1"/>
      <c r="SUL219" s="1"/>
      <c r="SUM219" s="1"/>
      <c r="SUN219" s="1"/>
      <c r="SUO219" s="1"/>
      <c r="SUP219" s="1"/>
      <c r="SUQ219" s="1"/>
      <c r="SUR219" s="1"/>
      <c r="SUS219" s="1"/>
      <c r="SUT219" s="1"/>
      <c r="SUU219" s="1"/>
      <c r="SUV219" s="1"/>
      <c r="SUW219" s="1"/>
      <c r="SUX219" s="1"/>
      <c r="SUY219" s="1"/>
      <c r="SUZ219" s="1"/>
      <c r="SVA219" s="1"/>
      <c r="SVB219" s="1"/>
      <c r="SVC219" s="1"/>
      <c r="SVD219" s="1"/>
      <c r="SVE219" s="1"/>
      <c r="SVF219" s="1"/>
      <c r="SVG219" s="1"/>
      <c r="SVH219" s="1"/>
      <c r="SVI219" s="1"/>
      <c r="SVJ219" s="1"/>
      <c r="SVK219" s="1"/>
      <c r="SVL219" s="1"/>
      <c r="SVM219" s="1"/>
      <c r="SVN219" s="1"/>
      <c r="SVO219" s="1"/>
      <c r="SVP219" s="1"/>
      <c r="SVQ219" s="1"/>
      <c r="SVR219" s="1"/>
      <c r="SVS219" s="1"/>
      <c r="SVT219" s="1"/>
      <c r="SVU219" s="1"/>
      <c r="SVV219" s="1"/>
      <c r="SVW219" s="1"/>
      <c r="SVX219" s="1"/>
      <c r="SVY219" s="1"/>
      <c r="SVZ219" s="1"/>
      <c r="SWA219" s="1"/>
      <c r="SWB219" s="1"/>
      <c r="SWC219" s="1"/>
      <c r="SWD219" s="1"/>
      <c r="SWE219" s="1"/>
      <c r="SWF219" s="1"/>
      <c r="SWG219" s="1"/>
      <c r="SWH219" s="1"/>
      <c r="SWI219" s="1"/>
      <c r="SWJ219" s="1"/>
      <c r="SWK219" s="1"/>
      <c r="SWL219" s="1"/>
      <c r="SWM219" s="1"/>
      <c r="SWN219" s="1"/>
      <c r="SWO219" s="1"/>
      <c r="SWP219" s="1"/>
      <c r="SWQ219" s="1"/>
      <c r="SWR219" s="1"/>
      <c r="SWS219" s="1"/>
      <c r="SWT219" s="1"/>
      <c r="SWU219" s="1"/>
      <c r="SWV219" s="1"/>
      <c r="SWW219" s="1"/>
      <c r="SWX219" s="1"/>
      <c r="SWY219" s="1"/>
      <c r="SWZ219" s="1"/>
      <c r="SXA219" s="1"/>
      <c r="SXB219" s="1"/>
      <c r="SXC219" s="1"/>
      <c r="SXD219" s="1"/>
      <c r="SXE219" s="1"/>
      <c r="SXF219" s="1"/>
      <c r="SXG219" s="1"/>
      <c r="SXH219" s="1"/>
      <c r="SXI219" s="1"/>
      <c r="SXJ219" s="1"/>
      <c r="SXK219" s="1"/>
      <c r="SXL219" s="1"/>
      <c r="SXM219" s="1"/>
      <c r="SXN219" s="1"/>
      <c r="SXO219" s="1"/>
      <c r="SXP219" s="1"/>
      <c r="SXQ219" s="1"/>
      <c r="SXR219" s="1"/>
      <c r="SXS219" s="1"/>
      <c r="SXT219" s="1"/>
      <c r="SXU219" s="1"/>
      <c r="SXV219" s="1"/>
      <c r="SXW219" s="1"/>
      <c r="SXX219" s="1"/>
      <c r="SXY219" s="1"/>
      <c r="SXZ219" s="1"/>
      <c r="SYA219" s="1"/>
      <c r="SYB219" s="1"/>
      <c r="SYC219" s="1"/>
      <c r="SYD219" s="1"/>
      <c r="SYE219" s="1"/>
      <c r="SYF219" s="1"/>
      <c r="SYG219" s="1"/>
      <c r="SYH219" s="1"/>
      <c r="SYI219" s="1"/>
      <c r="SYJ219" s="1"/>
      <c r="SYK219" s="1"/>
      <c r="SYL219" s="1"/>
      <c r="SYM219" s="1"/>
      <c r="SYN219" s="1"/>
      <c r="SYO219" s="1"/>
      <c r="SYP219" s="1"/>
      <c r="SYQ219" s="1"/>
      <c r="SYR219" s="1"/>
      <c r="SYS219" s="1"/>
      <c r="SYT219" s="1"/>
      <c r="SYU219" s="1"/>
      <c r="SYV219" s="1"/>
      <c r="SYW219" s="1"/>
      <c r="SYX219" s="1"/>
      <c r="SYY219" s="1"/>
      <c r="SYZ219" s="1"/>
      <c r="SZA219" s="1"/>
      <c r="SZB219" s="1"/>
      <c r="SZC219" s="1"/>
      <c r="SZD219" s="1"/>
      <c r="SZE219" s="1"/>
      <c r="SZF219" s="1"/>
      <c r="SZG219" s="1"/>
      <c r="SZH219" s="1"/>
      <c r="SZI219" s="1"/>
      <c r="SZJ219" s="1"/>
      <c r="SZK219" s="1"/>
      <c r="SZL219" s="1"/>
      <c r="SZM219" s="1"/>
      <c r="SZN219" s="1"/>
      <c r="SZO219" s="1"/>
      <c r="SZP219" s="1"/>
      <c r="SZQ219" s="1"/>
      <c r="SZR219" s="1"/>
      <c r="SZS219" s="1"/>
      <c r="SZT219" s="1"/>
      <c r="SZU219" s="1"/>
      <c r="SZV219" s="1"/>
      <c r="SZW219" s="1"/>
      <c r="SZX219" s="1"/>
      <c r="SZY219" s="1"/>
      <c r="SZZ219" s="1"/>
      <c r="TAA219" s="1"/>
      <c r="TAB219" s="1"/>
      <c r="TAC219" s="1"/>
      <c r="TAD219" s="1"/>
      <c r="TAE219" s="1"/>
      <c r="TAF219" s="1"/>
      <c r="TAG219" s="1"/>
      <c r="TAH219" s="1"/>
      <c r="TAI219" s="1"/>
      <c r="TAJ219" s="1"/>
      <c r="TAK219" s="1"/>
      <c r="TAL219" s="1"/>
      <c r="TAM219" s="1"/>
      <c r="TAN219" s="1"/>
      <c r="TAO219" s="1"/>
      <c r="TAP219" s="1"/>
      <c r="TAQ219" s="1"/>
      <c r="TAR219" s="1"/>
      <c r="TAS219" s="1"/>
      <c r="TAT219" s="1"/>
      <c r="TAU219" s="1"/>
      <c r="TAV219" s="1"/>
      <c r="TAW219" s="1"/>
      <c r="TAX219" s="1"/>
      <c r="TAY219" s="1"/>
      <c r="TAZ219" s="1"/>
      <c r="TBA219" s="1"/>
      <c r="TBB219" s="1"/>
      <c r="TBC219" s="1"/>
      <c r="TBD219" s="1"/>
      <c r="TBE219" s="1"/>
      <c r="TBF219" s="1"/>
      <c r="TBG219" s="1"/>
      <c r="TBH219" s="1"/>
      <c r="TBI219" s="1"/>
      <c r="TBJ219" s="1"/>
      <c r="TBK219" s="1"/>
      <c r="TBL219" s="1"/>
      <c r="TBM219" s="1"/>
      <c r="TBN219" s="1"/>
      <c r="TBO219" s="1"/>
      <c r="TBP219" s="1"/>
      <c r="TBQ219" s="1"/>
      <c r="TBR219" s="1"/>
      <c r="TBS219" s="1"/>
      <c r="TBT219" s="1"/>
      <c r="TBU219" s="1"/>
      <c r="TBV219" s="1"/>
      <c r="TBW219" s="1"/>
      <c r="TBX219" s="1"/>
      <c r="TBY219" s="1"/>
      <c r="TBZ219" s="1"/>
      <c r="TCA219" s="1"/>
      <c r="TCB219" s="1"/>
      <c r="TCC219" s="1"/>
      <c r="TCD219" s="1"/>
      <c r="TCE219" s="1"/>
      <c r="TCF219" s="1"/>
      <c r="TCG219" s="1"/>
      <c r="TCH219" s="1"/>
      <c r="TCI219" s="1"/>
      <c r="TCJ219" s="1"/>
      <c r="TCK219" s="1"/>
      <c r="TCL219" s="1"/>
      <c r="TCM219" s="1"/>
      <c r="TCN219" s="1"/>
      <c r="TCO219" s="1"/>
      <c r="TCP219" s="1"/>
      <c r="TCQ219" s="1"/>
      <c r="TCR219" s="1"/>
      <c r="TCS219" s="1"/>
      <c r="TCT219" s="1"/>
      <c r="TCU219" s="1"/>
      <c r="TCV219" s="1"/>
      <c r="TCW219" s="1"/>
      <c r="TCX219" s="1"/>
      <c r="TCY219" s="1"/>
      <c r="TCZ219" s="1"/>
      <c r="TDA219" s="1"/>
      <c r="TDB219" s="1"/>
      <c r="TDC219" s="1"/>
      <c r="TDD219" s="1"/>
      <c r="TDE219" s="1"/>
      <c r="TDF219" s="1"/>
      <c r="TDG219" s="1"/>
      <c r="TDH219" s="1"/>
      <c r="TDI219" s="1"/>
      <c r="TDJ219" s="1"/>
      <c r="TDK219" s="1"/>
      <c r="TDL219" s="1"/>
      <c r="TDM219" s="1"/>
      <c r="TDN219" s="1"/>
      <c r="TDO219" s="1"/>
      <c r="TDP219" s="1"/>
      <c r="TDQ219" s="1"/>
      <c r="TDR219" s="1"/>
      <c r="TDS219" s="1"/>
      <c r="TDT219" s="1"/>
      <c r="TDU219" s="1"/>
      <c r="TDV219" s="1"/>
      <c r="TDW219" s="1"/>
      <c r="TDX219" s="1"/>
      <c r="TDY219" s="1"/>
      <c r="TDZ219" s="1"/>
      <c r="TEA219" s="1"/>
      <c r="TEB219" s="1"/>
      <c r="TEC219" s="1"/>
      <c r="TED219" s="1"/>
      <c r="TEE219" s="1"/>
      <c r="TEF219" s="1"/>
      <c r="TEG219" s="1"/>
      <c r="TEH219" s="1"/>
      <c r="TEI219" s="1"/>
      <c r="TEJ219" s="1"/>
      <c r="TEK219" s="1"/>
      <c r="TEL219" s="1"/>
      <c r="TEM219" s="1"/>
      <c r="TEN219" s="1"/>
      <c r="TEO219" s="1"/>
      <c r="TEP219" s="1"/>
      <c r="TEQ219" s="1"/>
      <c r="TER219" s="1"/>
      <c r="TES219" s="1"/>
      <c r="TET219" s="1"/>
      <c r="TEU219" s="1"/>
      <c r="TEV219" s="1"/>
      <c r="TEW219" s="1"/>
      <c r="TEX219" s="1"/>
      <c r="TEY219" s="1"/>
      <c r="TEZ219" s="1"/>
      <c r="TFA219" s="1"/>
      <c r="TFB219" s="1"/>
      <c r="TFC219" s="1"/>
      <c r="TFD219" s="1"/>
      <c r="TFE219" s="1"/>
      <c r="TFF219" s="1"/>
      <c r="TFG219" s="1"/>
      <c r="TFH219" s="1"/>
      <c r="TFI219" s="1"/>
      <c r="TFJ219" s="1"/>
      <c r="TFK219" s="1"/>
      <c r="TFL219" s="1"/>
      <c r="TFM219" s="1"/>
      <c r="TFN219" s="1"/>
      <c r="TFO219" s="1"/>
      <c r="TFP219" s="1"/>
      <c r="TFQ219" s="1"/>
      <c r="TFR219" s="1"/>
      <c r="TFS219" s="1"/>
      <c r="TFT219" s="1"/>
      <c r="TFU219" s="1"/>
      <c r="TFV219" s="1"/>
      <c r="TFW219" s="1"/>
      <c r="TFX219" s="1"/>
      <c r="TFY219" s="1"/>
      <c r="TFZ219" s="1"/>
      <c r="TGA219" s="1"/>
      <c r="TGB219" s="1"/>
      <c r="TGC219" s="1"/>
      <c r="TGD219" s="1"/>
      <c r="TGE219" s="1"/>
      <c r="TGF219" s="1"/>
      <c r="TGG219" s="1"/>
      <c r="TGH219" s="1"/>
      <c r="TGI219" s="1"/>
      <c r="TGJ219" s="1"/>
      <c r="TGK219" s="1"/>
      <c r="TGL219" s="1"/>
      <c r="TGM219" s="1"/>
      <c r="TGN219" s="1"/>
      <c r="TGO219" s="1"/>
      <c r="TGP219" s="1"/>
      <c r="TGQ219" s="1"/>
      <c r="TGR219" s="1"/>
      <c r="TGS219" s="1"/>
      <c r="TGT219" s="1"/>
      <c r="TGU219" s="1"/>
      <c r="TGV219" s="1"/>
      <c r="TGW219" s="1"/>
      <c r="TGX219" s="1"/>
      <c r="TGY219" s="1"/>
      <c r="TGZ219" s="1"/>
      <c r="THA219" s="1"/>
      <c r="THB219" s="1"/>
      <c r="THC219" s="1"/>
      <c r="THD219" s="1"/>
      <c r="THE219" s="1"/>
      <c r="THF219" s="1"/>
      <c r="THG219" s="1"/>
      <c r="THH219" s="1"/>
      <c r="THI219" s="1"/>
      <c r="THJ219" s="1"/>
      <c r="THK219" s="1"/>
      <c r="THL219" s="1"/>
      <c r="THM219" s="1"/>
      <c r="THN219" s="1"/>
      <c r="THO219" s="1"/>
      <c r="THP219" s="1"/>
      <c r="THQ219" s="1"/>
      <c r="THR219" s="1"/>
      <c r="THS219" s="1"/>
      <c r="THT219" s="1"/>
      <c r="THU219" s="1"/>
      <c r="THV219" s="1"/>
      <c r="THW219" s="1"/>
      <c r="THX219" s="1"/>
      <c r="THY219" s="1"/>
      <c r="THZ219" s="1"/>
      <c r="TIA219" s="1"/>
      <c r="TIB219" s="1"/>
      <c r="TIC219" s="1"/>
      <c r="TID219" s="1"/>
      <c r="TIE219" s="1"/>
      <c r="TIF219" s="1"/>
      <c r="TIG219" s="1"/>
      <c r="TIH219" s="1"/>
      <c r="TII219" s="1"/>
      <c r="TIJ219" s="1"/>
      <c r="TIK219" s="1"/>
      <c r="TIL219" s="1"/>
      <c r="TIM219" s="1"/>
      <c r="TIN219" s="1"/>
      <c r="TIO219" s="1"/>
      <c r="TIP219" s="1"/>
      <c r="TIQ219" s="1"/>
      <c r="TIR219" s="1"/>
      <c r="TIS219" s="1"/>
      <c r="TIT219" s="1"/>
      <c r="TIU219" s="1"/>
      <c r="TIV219" s="1"/>
      <c r="TIW219" s="1"/>
      <c r="TIX219" s="1"/>
      <c r="TIY219" s="1"/>
      <c r="TIZ219" s="1"/>
      <c r="TJA219" s="1"/>
      <c r="TJB219" s="1"/>
      <c r="TJC219" s="1"/>
      <c r="TJD219" s="1"/>
      <c r="TJE219" s="1"/>
      <c r="TJF219" s="1"/>
      <c r="TJG219" s="1"/>
      <c r="TJH219" s="1"/>
      <c r="TJI219" s="1"/>
      <c r="TJJ219" s="1"/>
      <c r="TJK219" s="1"/>
      <c r="TJL219" s="1"/>
      <c r="TJM219" s="1"/>
      <c r="TJN219" s="1"/>
      <c r="TJO219" s="1"/>
      <c r="TJP219" s="1"/>
      <c r="TJQ219" s="1"/>
      <c r="TJR219" s="1"/>
      <c r="TJS219" s="1"/>
      <c r="TJT219" s="1"/>
      <c r="TJU219" s="1"/>
      <c r="TJV219" s="1"/>
      <c r="TJW219" s="1"/>
      <c r="TJX219" s="1"/>
      <c r="TJY219" s="1"/>
      <c r="TJZ219" s="1"/>
      <c r="TKA219" s="1"/>
      <c r="TKB219" s="1"/>
      <c r="TKC219" s="1"/>
      <c r="TKD219" s="1"/>
      <c r="TKE219" s="1"/>
      <c r="TKF219" s="1"/>
      <c r="TKG219" s="1"/>
      <c r="TKH219" s="1"/>
      <c r="TKI219" s="1"/>
      <c r="TKJ219" s="1"/>
      <c r="TKK219" s="1"/>
      <c r="TKL219" s="1"/>
      <c r="TKM219" s="1"/>
      <c r="TKN219" s="1"/>
      <c r="TKO219" s="1"/>
      <c r="TKP219" s="1"/>
      <c r="TKQ219" s="1"/>
      <c r="TKR219" s="1"/>
      <c r="TKS219" s="1"/>
      <c r="TKT219" s="1"/>
      <c r="TKU219" s="1"/>
      <c r="TKV219" s="1"/>
      <c r="TKW219" s="1"/>
      <c r="TKX219" s="1"/>
      <c r="TKY219" s="1"/>
      <c r="TKZ219" s="1"/>
      <c r="TLA219" s="1"/>
      <c r="TLB219" s="1"/>
      <c r="TLC219" s="1"/>
      <c r="TLD219" s="1"/>
      <c r="TLE219" s="1"/>
      <c r="TLF219" s="1"/>
      <c r="TLG219" s="1"/>
      <c r="TLH219" s="1"/>
      <c r="TLI219" s="1"/>
      <c r="TLJ219" s="1"/>
      <c r="TLK219" s="1"/>
      <c r="TLL219" s="1"/>
      <c r="TLM219" s="1"/>
      <c r="TLN219" s="1"/>
      <c r="TLO219" s="1"/>
      <c r="TLP219" s="1"/>
      <c r="TLQ219" s="1"/>
      <c r="TLR219" s="1"/>
      <c r="TLS219" s="1"/>
      <c r="TLT219" s="1"/>
      <c r="TLU219" s="1"/>
      <c r="TLV219" s="1"/>
      <c r="TLW219" s="1"/>
      <c r="TLX219" s="1"/>
      <c r="TLY219" s="1"/>
      <c r="TLZ219" s="1"/>
      <c r="TMA219" s="1"/>
      <c r="TMB219" s="1"/>
      <c r="TMC219" s="1"/>
      <c r="TMD219" s="1"/>
      <c r="TME219" s="1"/>
      <c r="TMF219" s="1"/>
      <c r="TMG219" s="1"/>
      <c r="TMH219" s="1"/>
      <c r="TMI219" s="1"/>
      <c r="TMJ219" s="1"/>
      <c r="TMK219" s="1"/>
      <c r="TML219" s="1"/>
      <c r="TMM219" s="1"/>
      <c r="TMN219" s="1"/>
      <c r="TMO219" s="1"/>
      <c r="TMP219" s="1"/>
      <c r="TMQ219" s="1"/>
      <c r="TMR219" s="1"/>
      <c r="TMS219" s="1"/>
      <c r="TMT219" s="1"/>
      <c r="TMU219" s="1"/>
      <c r="TMV219" s="1"/>
      <c r="TMW219" s="1"/>
      <c r="TMX219" s="1"/>
      <c r="TMY219" s="1"/>
      <c r="TMZ219" s="1"/>
      <c r="TNA219" s="1"/>
      <c r="TNB219" s="1"/>
      <c r="TNC219" s="1"/>
      <c r="TND219" s="1"/>
      <c r="TNE219" s="1"/>
      <c r="TNF219" s="1"/>
      <c r="TNG219" s="1"/>
      <c r="TNH219" s="1"/>
      <c r="TNI219" s="1"/>
      <c r="TNJ219" s="1"/>
      <c r="TNK219" s="1"/>
      <c r="TNL219" s="1"/>
      <c r="TNM219" s="1"/>
      <c r="TNN219" s="1"/>
      <c r="TNO219" s="1"/>
      <c r="TNP219" s="1"/>
      <c r="TNQ219" s="1"/>
      <c r="TNR219" s="1"/>
      <c r="TNS219" s="1"/>
      <c r="TNT219" s="1"/>
      <c r="TNU219" s="1"/>
      <c r="TNV219" s="1"/>
      <c r="TNW219" s="1"/>
      <c r="TNX219" s="1"/>
      <c r="TNY219" s="1"/>
      <c r="TNZ219" s="1"/>
      <c r="TOA219" s="1"/>
      <c r="TOB219" s="1"/>
      <c r="TOC219" s="1"/>
      <c r="TOD219" s="1"/>
      <c r="TOE219" s="1"/>
      <c r="TOF219" s="1"/>
      <c r="TOG219" s="1"/>
      <c r="TOH219" s="1"/>
      <c r="TOI219" s="1"/>
      <c r="TOJ219" s="1"/>
      <c r="TOK219" s="1"/>
      <c r="TOL219" s="1"/>
      <c r="TOM219" s="1"/>
      <c r="TON219" s="1"/>
      <c r="TOO219" s="1"/>
      <c r="TOP219" s="1"/>
      <c r="TOQ219" s="1"/>
      <c r="TOR219" s="1"/>
      <c r="TOS219" s="1"/>
      <c r="TOT219" s="1"/>
      <c r="TOU219" s="1"/>
      <c r="TOV219" s="1"/>
      <c r="TOW219" s="1"/>
      <c r="TOX219" s="1"/>
      <c r="TOY219" s="1"/>
      <c r="TOZ219" s="1"/>
      <c r="TPA219" s="1"/>
      <c r="TPB219" s="1"/>
      <c r="TPC219" s="1"/>
      <c r="TPD219" s="1"/>
      <c r="TPE219" s="1"/>
      <c r="TPF219" s="1"/>
      <c r="TPG219" s="1"/>
      <c r="TPH219" s="1"/>
      <c r="TPI219" s="1"/>
      <c r="TPJ219" s="1"/>
      <c r="TPK219" s="1"/>
      <c r="TPL219" s="1"/>
      <c r="TPM219" s="1"/>
      <c r="TPN219" s="1"/>
      <c r="TPO219" s="1"/>
      <c r="TPP219" s="1"/>
      <c r="TPQ219" s="1"/>
      <c r="TPR219" s="1"/>
      <c r="TPS219" s="1"/>
      <c r="TPT219" s="1"/>
      <c r="TPU219" s="1"/>
      <c r="TPV219" s="1"/>
      <c r="TPW219" s="1"/>
      <c r="TPX219" s="1"/>
      <c r="TPY219" s="1"/>
      <c r="TPZ219" s="1"/>
      <c r="TQA219" s="1"/>
      <c r="TQB219" s="1"/>
      <c r="TQC219" s="1"/>
      <c r="TQD219" s="1"/>
      <c r="TQE219" s="1"/>
      <c r="TQF219" s="1"/>
      <c r="TQG219" s="1"/>
      <c r="TQH219" s="1"/>
      <c r="TQI219" s="1"/>
      <c r="TQJ219" s="1"/>
      <c r="TQK219" s="1"/>
      <c r="TQL219" s="1"/>
      <c r="TQM219" s="1"/>
      <c r="TQN219" s="1"/>
      <c r="TQO219" s="1"/>
      <c r="TQP219" s="1"/>
      <c r="TQQ219" s="1"/>
      <c r="TQR219" s="1"/>
      <c r="TQS219" s="1"/>
      <c r="TQT219" s="1"/>
      <c r="TQU219" s="1"/>
      <c r="TQV219" s="1"/>
      <c r="TQW219" s="1"/>
      <c r="TQX219" s="1"/>
      <c r="TQY219" s="1"/>
      <c r="TQZ219" s="1"/>
      <c r="TRA219" s="1"/>
      <c r="TRB219" s="1"/>
      <c r="TRC219" s="1"/>
      <c r="TRD219" s="1"/>
      <c r="TRE219" s="1"/>
      <c r="TRF219" s="1"/>
      <c r="TRG219" s="1"/>
      <c r="TRH219" s="1"/>
      <c r="TRI219" s="1"/>
      <c r="TRJ219" s="1"/>
      <c r="TRK219" s="1"/>
      <c r="TRL219" s="1"/>
      <c r="TRM219" s="1"/>
      <c r="TRN219" s="1"/>
      <c r="TRO219" s="1"/>
      <c r="TRP219" s="1"/>
      <c r="TRQ219" s="1"/>
      <c r="TRR219" s="1"/>
      <c r="TRS219" s="1"/>
      <c r="TRT219" s="1"/>
      <c r="TRU219" s="1"/>
      <c r="TRV219" s="1"/>
      <c r="TRW219" s="1"/>
      <c r="TRX219" s="1"/>
      <c r="TRY219" s="1"/>
      <c r="TRZ219" s="1"/>
      <c r="TSA219" s="1"/>
      <c r="TSB219" s="1"/>
      <c r="TSC219" s="1"/>
      <c r="TSD219" s="1"/>
      <c r="TSE219" s="1"/>
      <c r="TSF219" s="1"/>
      <c r="TSG219" s="1"/>
      <c r="TSH219" s="1"/>
      <c r="TSI219" s="1"/>
      <c r="TSJ219" s="1"/>
      <c r="TSK219" s="1"/>
      <c r="TSL219" s="1"/>
      <c r="TSM219" s="1"/>
      <c r="TSN219" s="1"/>
      <c r="TSO219" s="1"/>
      <c r="TSP219" s="1"/>
      <c r="TSQ219" s="1"/>
      <c r="TSR219" s="1"/>
      <c r="TSS219" s="1"/>
      <c r="TST219" s="1"/>
      <c r="TSU219" s="1"/>
      <c r="TSV219" s="1"/>
      <c r="TSW219" s="1"/>
      <c r="TSX219" s="1"/>
      <c r="TSY219" s="1"/>
      <c r="TSZ219" s="1"/>
      <c r="TTA219" s="1"/>
      <c r="TTB219" s="1"/>
      <c r="TTC219" s="1"/>
      <c r="TTD219" s="1"/>
      <c r="TTE219" s="1"/>
      <c r="TTF219" s="1"/>
      <c r="TTG219" s="1"/>
      <c r="TTH219" s="1"/>
      <c r="TTI219" s="1"/>
      <c r="TTJ219" s="1"/>
      <c r="TTK219" s="1"/>
      <c r="TTL219" s="1"/>
      <c r="TTM219" s="1"/>
      <c r="TTN219" s="1"/>
      <c r="TTO219" s="1"/>
      <c r="TTP219" s="1"/>
      <c r="TTQ219" s="1"/>
      <c r="TTR219" s="1"/>
      <c r="TTS219" s="1"/>
      <c r="TTT219" s="1"/>
      <c r="TTU219" s="1"/>
      <c r="TTV219" s="1"/>
      <c r="TTW219" s="1"/>
      <c r="TTX219" s="1"/>
      <c r="TTY219" s="1"/>
      <c r="TTZ219" s="1"/>
      <c r="TUA219" s="1"/>
      <c r="TUB219" s="1"/>
      <c r="TUC219" s="1"/>
      <c r="TUD219" s="1"/>
      <c r="TUE219" s="1"/>
      <c r="TUF219" s="1"/>
      <c r="TUG219" s="1"/>
      <c r="TUH219" s="1"/>
      <c r="TUI219" s="1"/>
      <c r="TUJ219" s="1"/>
      <c r="TUK219" s="1"/>
      <c r="TUL219" s="1"/>
      <c r="TUM219" s="1"/>
      <c r="TUN219" s="1"/>
      <c r="TUO219" s="1"/>
      <c r="TUP219" s="1"/>
      <c r="TUQ219" s="1"/>
      <c r="TUR219" s="1"/>
      <c r="TUS219" s="1"/>
      <c r="TUT219" s="1"/>
      <c r="TUU219" s="1"/>
      <c r="TUV219" s="1"/>
      <c r="TUW219" s="1"/>
      <c r="TUX219" s="1"/>
      <c r="TUY219" s="1"/>
      <c r="TUZ219" s="1"/>
      <c r="TVA219" s="1"/>
      <c r="TVB219" s="1"/>
      <c r="TVC219" s="1"/>
      <c r="TVD219" s="1"/>
      <c r="TVE219" s="1"/>
      <c r="TVF219" s="1"/>
      <c r="TVG219" s="1"/>
      <c r="TVH219" s="1"/>
      <c r="TVI219" s="1"/>
      <c r="TVJ219" s="1"/>
      <c r="TVK219" s="1"/>
      <c r="TVL219" s="1"/>
      <c r="TVM219" s="1"/>
      <c r="TVN219" s="1"/>
      <c r="TVO219" s="1"/>
      <c r="TVP219" s="1"/>
      <c r="TVQ219" s="1"/>
      <c r="TVR219" s="1"/>
      <c r="TVS219" s="1"/>
      <c r="TVT219" s="1"/>
      <c r="TVU219" s="1"/>
      <c r="TVV219" s="1"/>
      <c r="TVW219" s="1"/>
      <c r="TVX219" s="1"/>
      <c r="TVY219" s="1"/>
      <c r="TVZ219" s="1"/>
      <c r="TWA219" s="1"/>
      <c r="TWB219" s="1"/>
      <c r="TWC219" s="1"/>
      <c r="TWD219" s="1"/>
      <c r="TWE219" s="1"/>
      <c r="TWF219" s="1"/>
      <c r="TWG219" s="1"/>
      <c r="TWH219" s="1"/>
      <c r="TWI219" s="1"/>
      <c r="TWJ219" s="1"/>
      <c r="TWK219" s="1"/>
      <c r="TWL219" s="1"/>
      <c r="TWM219" s="1"/>
      <c r="TWN219" s="1"/>
      <c r="TWO219" s="1"/>
      <c r="TWP219" s="1"/>
      <c r="TWQ219" s="1"/>
      <c r="TWR219" s="1"/>
      <c r="TWS219" s="1"/>
      <c r="TWT219" s="1"/>
      <c r="TWU219" s="1"/>
      <c r="TWV219" s="1"/>
      <c r="TWW219" s="1"/>
      <c r="TWX219" s="1"/>
      <c r="TWY219" s="1"/>
      <c r="TWZ219" s="1"/>
      <c r="TXA219" s="1"/>
      <c r="TXB219" s="1"/>
      <c r="TXC219" s="1"/>
      <c r="TXD219" s="1"/>
      <c r="TXE219" s="1"/>
      <c r="TXF219" s="1"/>
      <c r="TXG219" s="1"/>
      <c r="TXH219" s="1"/>
      <c r="TXI219" s="1"/>
      <c r="TXJ219" s="1"/>
      <c r="TXK219" s="1"/>
      <c r="TXL219" s="1"/>
      <c r="TXM219" s="1"/>
      <c r="TXN219" s="1"/>
      <c r="TXO219" s="1"/>
      <c r="TXP219" s="1"/>
      <c r="TXQ219" s="1"/>
      <c r="TXR219" s="1"/>
      <c r="TXS219" s="1"/>
      <c r="TXT219" s="1"/>
      <c r="TXU219" s="1"/>
      <c r="TXV219" s="1"/>
      <c r="TXW219" s="1"/>
      <c r="TXX219" s="1"/>
      <c r="TXY219" s="1"/>
      <c r="TXZ219" s="1"/>
      <c r="TYA219" s="1"/>
      <c r="TYB219" s="1"/>
      <c r="TYC219" s="1"/>
      <c r="TYD219" s="1"/>
      <c r="TYE219" s="1"/>
      <c r="TYF219" s="1"/>
      <c r="TYG219" s="1"/>
      <c r="TYH219" s="1"/>
      <c r="TYI219" s="1"/>
      <c r="TYJ219" s="1"/>
      <c r="TYK219" s="1"/>
      <c r="TYL219" s="1"/>
      <c r="TYM219" s="1"/>
      <c r="TYN219" s="1"/>
      <c r="TYO219" s="1"/>
      <c r="TYP219" s="1"/>
      <c r="TYQ219" s="1"/>
      <c r="TYR219" s="1"/>
      <c r="TYS219" s="1"/>
      <c r="TYT219" s="1"/>
      <c r="TYU219" s="1"/>
      <c r="TYV219" s="1"/>
      <c r="TYW219" s="1"/>
      <c r="TYX219" s="1"/>
      <c r="TYY219" s="1"/>
      <c r="TYZ219" s="1"/>
      <c r="TZA219" s="1"/>
      <c r="TZB219" s="1"/>
      <c r="TZC219" s="1"/>
      <c r="TZD219" s="1"/>
      <c r="TZE219" s="1"/>
      <c r="TZF219" s="1"/>
      <c r="TZG219" s="1"/>
      <c r="TZH219" s="1"/>
      <c r="TZI219" s="1"/>
      <c r="TZJ219" s="1"/>
      <c r="TZK219" s="1"/>
      <c r="TZL219" s="1"/>
      <c r="TZM219" s="1"/>
      <c r="TZN219" s="1"/>
      <c r="TZO219" s="1"/>
      <c r="TZP219" s="1"/>
      <c r="TZQ219" s="1"/>
      <c r="TZR219" s="1"/>
      <c r="TZS219" s="1"/>
      <c r="TZT219" s="1"/>
      <c r="TZU219" s="1"/>
      <c r="TZV219" s="1"/>
      <c r="TZW219" s="1"/>
      <c r="TZX219" s="1"/>
      <c r="TZY219" s="1"/>
      <c r="TZZ219" s="1"/>
      <c r="UAA219" s="1"/>
      <c r="UAB219" s="1"/>
      <c r="UAC219" s="1"/>
      <c r="UAD219" s="1"/>
      <c r="UAE219" s="1"/>
      <c r="UAF219" s="1"/>
      <c r="UAG219" s="1"/>
      <c r="UAH219" s="1"/>
      <c r="UAI219" s="1"/>
      <c r="UAJ219" s="1"/>
      <c r="UAK219" s="1"/>
      <c r="UAL219" s="1"/>
      <c r="UAM219" s="1"/>
      <c r="UAN219" s="1"/>
      <c r="UAO219" s="1"/>
      <c r="UAP219" s="1"/>
      <c r="UAQ219" s="1"/>
      <c r="UAR219" s="1"/>
      <c r="UAS219" s="1"/>
      <c r="UAT219" s="1"/>
      <c r="UAU219" s="1"/>
      <c r="UAV219" s="1"/>
      <c r="UAW219" s="1"/>
      <c r="UAX219" s="1"/>
      <c r="UAY219" s="1"/>
      <c r="UAZ219" s="1"/>
      <c r="UBA219" s="1"/>
      <c r="UBB219" s="1"/>
      <c r="UBC219" s="1"/>
      <c r="UBD219" s="1"/>
      <c r="UBE219" s="1"/>
      <c r="UBF219" s="1"/>
      <c r="UBG219" s="1"/>
      <c r="UBH219" s="1"/>
      <c r="UBI219" s="1"/>
      <c r="UBJ219" s="1"/>
      <c r="UBK219" s="1"/>
      <c r="UBL219" s="1"/>
      <c r="UBM219" s="1"/>
      <c r="UBN219" s="1"/>
      <c r="UBO219" s="1"/>
      <c r="UBP219" s="1"/>
      <c r="UBQ219" s="1"/>
      <c r="UBR219" s="1"/>
      <c r="UBS219" s="1"/>
      <c r="UBT219" s="1"/>
      <c r="UBU219" s="1"/>
      <c r="UBV219" s="1"/>
      <c r="UBW219" s="1"/>
      <c r="UBX219" s="1"/>
      <c r="UBY219" s="1"/>
      <c r="UBZ219" s="1"/>
      <c r="UCA219" s="1"/>
      <c r="UCB219" s="1"/>
      <c r="UCC219" s="1"/>
      <c r="UCD219" s="1"/>
      <c r="UCE219" s="1"/>
      <c r="UCF219" s="1"/>
      <c r="UCG219" s="1"/>
      <c r="UCH219" s="1"/>
      <c r="UCI219" s="1"/>
      <c r="UCJ219" s="1"/>
      <c r="UCK219" s="1"/>
      <c r="UCL219" s="1"/>
      <c r="UCM219" s="1"/>
      <c r="UCN219" s="1"/>
      <c r="UCO219" s="1"/>
      <c r="UCP219" s="1"/>
      <c r="UCQ219" s="1"/>
      <c r="UCR219" s="1"/>
      <c r="UCS219" s="1"/>
      <c r="UCT219" s="1"/>
      <c r="UCU219" s="1"/>
      <c r="UCV219" s="1"/>
      <c r="UCW219" s="1"/>
      <c r="UCX219" s="1"/>
      <c r="UCY219" s="1"/>
      <c r="UCZ219" s="1"/>
      <c r="UDA219" s="1"/>
      <c r="UDB219" s="1"/>
      <c r="UDC219" s="1"/>
      <c r="UDD219" s="1"/>
      <c r="UDE219" s="1"/>
      <c r="UDF219" s="1"/>
      <c r="UDG219" s="1"/>
      <c r="UDH219" s="1"/>
      <c r="UDI219" s="1"/>
      <c r="UDJ219" s="1"/>
      <c r="UDK219" s="1"/>
      <c r="UDL219" s="1"/>
      <c r="UDM219" s="1"/>
      <c r="UDN219" s="1"/>
      <c r="UDO219" s="1"/>
      <c r="UDP219" s="1"/>
      <c r="UDQ219" s="1"/>
      <c r="UDR219" s="1"/>
      <c r="UDS219" s="1"/>
      <c r="UDT219" s="1"/>
      <c r="UDU219" s="1"/>
      <c r="UDV219" s="1"/>
      <c r="UDW219" s="1"/>
      <c r="UDX219" s="1"/>
      <c r="UDY219" s="1"/>
      <c r="UDZ219" s="1"/>
      <c r="UEA219" s="1"/>
      <c r="UEB219" s="1"/>
      <c r="UEC219" s="1"/>
      <c r="UED219" s="1"/>
      <c r="UEE219" s="1"/>
      <c r="UEF219" s="1"/>
      <c r="UEG219" s="1"/>
      <c r="UEH219" s="1"/>
      <c r="UEI219" s="1"/>
      <c r="UEJ219" s="1"/>
      <c r="UEK219" s="1"/>
      <c r="UEL219" s="1"/>
      <c r="UEM219" s="1"/>
      <c r="UEN219" s="1"/>
      <c r="UEO219" s="1"/>
      <c r="UEP219" s="1"/>
      <c r="UEQ219" s="1"/>
      <c r="UER219" s="1"/>
      <c r="UES219" s="1"/>
      <c r="UET219" s="1"/>
      <c r="UEU219" s="1"/>
      <c r="UEV219" s="1"/>
      <c r="UEW219" s="1"/>
      <c r="UEX219" s="1"/>
      <c r="UEY219" s="1"/>
      <c r="UEZ219" s="1"/>
      <c r="UFA219" s="1"/>
      <c r="UFB219" s="1"/>
      <c r="UFC219" s="1"/>
      <c r="UFD219" s="1"/>
      <c r="UFE219" s="1"/>
      <c r="UFF219" s="1"/>
      <c r="UFG219" s="1"/>
      <c r="UFH219" s="1"/>
      <c r="UFI219" s="1"/>
      <c r="UFJ219" s="1"/>
      <c r="UFK219" s="1"/>
      <c r="UFL219" s="1"/>
      <c r="UFM219" s="1"/>
      <c r="UFN219" s="1"/>
      <c r="UFO219" s="1"/>
      <c r="UFP219" s="1"/>
      <c r="UFQ219" s="1"/>
      <c r="UFR219" s="1"/>
      <c r="UFS219" s="1"/>
      <c r="UFT219" s="1"/>
      <c r="UFU219" s="1"/>
      <c r="UFV219" s="1"/>
      <c r="UFW219" s="1"/>
      <c r="UFX219" s="1"/>
      <c r="UFY219" s="1"/>
      <c r="UFZ219" s="1"/>
      <c r="UGA219" s="1"/>
      <c r="UGB219" s="1"/>
      <c r="UGC219" s="1"/>
      <c r="UGD219" s="1"/>
      <c r="UGE219" s="1"/>
      <c r="UGF219" s="1"/>
      <c r="UGG219" s="1"/>
      <c r="UGH219" s="1"/>
      <c r="UGI219" s="1"/>
      <c r="UGJ219" s="1"/>
      <c r="UGK219" s="1"/>
      <c r="UGL219" s="1"/>
      <c r="UGM219" s="1"/>
      <c r="UGN219" s="1"/>
      <c r="UGO219" s="1"/>
      <c r="UGP219" s="1"/>
      <c r="UGQ219" s="1"/>
      <c r="UGR219" s="1"/>
      <c r="UGS219" s="1"/>
      <c r="UGT219" s="1"/>
      <c r="UGU219" s="1"/>
      <c r="UGV219" s="1"/>
      <c r="UGW219" s="1"/>
      <c r="UGX219" s="1"/>
      <c r="UGY219" s="1"/>
      <c r="UGZ219" s="1"/>
      <c r="UHA219" s="1"/>
      <c r="UHB219" s="1"/>
      <c r="UHC219" s="1"/>
      <c r="UHD219" s="1"/>
      <c r="UHE219" s="1"/>
      <c r="UHF219" s="1"/>
      <c r="UHG219" s="1"/>
      <c r="UHH219" s="1"/>
      <c r="UHI219" s="1"/>
      <c r="UHJ219" s="1"/>
      <c r="UHK219" s="1"/>
      <c r="UHL219" s="1"/>
      <c r="UHM219" s="1"/>
      <c r="UHN219" s="1"/>
      <c r="UHO219" s="1"/>
      <c r="UHP219" s="1"/>
      <c r="UHQ219" s="1"/>
      <c r="UHR219" s="1"/>
      <c r="UHS219" s="1"/>
      <c r="UHT219" s="1"/>
      <c r="UHU219" s="1"/>
      <c r="UHV219" s="1"/>
      <c r="UHW219" s="1"/>
      <c r="UHX219" s="1"/>
      <c r="UHY219" s="1"/>
      <c r="UHZ219" s="1"/>
      <c r="UIA219" s="1"/>
      <c r="UIB219" s="1"/>
      <c r="UIC219" s="1"/>
      <c r="UID219" s="1"/>
      <c r="UIE219" s="1"/>
      <c r="UIF219" s="1"/>
      <c r="UIG219" s="1"/>
      <c r="UIH219" s="1"/>
      <c r="UII219" s="1"/>
      <c r="UIJ219" s="1"/>
      <c r="UIK219" s="1"/>
      <c r="UIL219" s="1"/>
      <c r="UIM219" s="1"/>
      <c r="UIN219" s="1"/>
      <c r="UIO219" s="1"/>
      <c r="UIP219" s="1"/>
      <c r="UIQ219" s="1"/>
      <c r="UIR219" s="1"/>
      <c r="UIS219" s="1"/>
      <c r="UIT219" s="1"/>
      <c r="UIU219" s="1"/>
      <c r="UIV219" s="1"/>
      <c r="UIW219" s="1"/>
      <c r="UIX219" s="1"/>
      <c r="UIY219" s="1"/>
      <c r="UIZ219" s="1"/>
      <c r="UJA219" s="1"/>
      <c r="UJB219" s="1"/>
      <c r="UJC219" s="1"/>
      <c r="UJD219" s="1"/>
      <c r="UJE219" s="1"/>
      <c r="UJF219" s="1"/>
      <c r="UJG219" s="1"/>
      <c r="UJH219" s="1"/>
      <c r="UJI219" s="1"/>
      <c r="UJJ219" s="1"/>
      <c r="UJK219" s="1"/>
      <c r="UJL219" s="1"/>
      <c r="UJM219" s="1"/>
      <c r="UJN219" s="1"/>
      <c r="UJO219" s="1"/>
      <c r="UJP219" s="1"/>
      <c r="UJQ219" s="1"/>
      <c r="UJR219" s="1"/>
      <c r="UJS219" s="1"/>
      <c r="UJT219" s="1"/>
      <c r="UJU219" s="1"/>
      <c r="UJV219" s="1"/>
      <c r="UJW219" s="1"/>
      <c r="UJX219" s="1"/>
      <c r="UJY219" s="1"/>
      <c r="UJZ219" s="1"/>
      <c r="UKA219" s="1"/>
      <c r="UKB219" s="1"/>
      <c r="UKC219" s="1"/>
      <c r="UKD219" s="1"/>
      <c r="UKE219" s="1"/>
      <c r="UKF219" s="1"/>
      <c r="UKG219" s="1"/>
      <c r="UKH219" s="1"/>
      <c r="UKI219" s="1"/>
      <c r="UKJ219" s="1"/>
      <c r="UKK219" s="1"/>
      <c r="UKL219" s="1"/>
      <c r="UKM219" s="1"/>
      <c r="UKN219" s="1"/>
      <c r="UKO219" s="1"/>
      <c r="UKP219" s="1"/>
      <c r="UKQ219" s="1"/>
      <c r="UKR219" s="1"/>
      <c r="UKS219" s="1"/>
      <c r="UKT219" s="1"/>
      <c r="UKU219" s="1"/>
      <c r="UKV219" s="1"/>
      <c r="UKW219" s="1"/>
      <c r="UKX219" s="1"/>
      <c r="UKY219" s="1"/>
      <c r="UKZ219" s="1"/>
      <c r="ULA219" s="1"/>
      <c r="ULB219" s="1"/>
      <c r="ULC219" s="1"/>
      <c r="ULD219" s="1"/>
      <c r="ULE219" s="1"/>
      <c r="ULF219" s="1"/>
      <c r="ULG219" s="1"/>
      <c r="ULH219" s="1"/>
      <c r="ULI219" s="1"/>
      <c r="ULJ219" s="1"/>
      <c r="ULK219" s="1"/>
      <c r="ULL219" s="1"/>
      <c r="ULM219" s="1"/>
      <c r="ULN219" s="1"/>
      <c r="ULO219" s="1"/>
      <c r="ULP219" s="1"/>
      <c r="ULQ219" s="1"/>
      <c r="ULR219" s="1"/>
      <c r="ULS219" s="1"/>
      <c r="ULT219" s="1"/>
      <c r="ULU219" s="1"/>
      <c r="ULV219" s="1"/>
      <c r="ULW219" s="1"/>
      <c r="ULX219" s="1"/>
      <c r="ULY219" s="1"/>
      <c r="ULZ219" s="1"/>
      <c r="UMA219" s="1"/>
      <c r="UMB219" s="1"/>
      <c r="UMC219" s="1"/>
      <c r="UMD219" s="1"/>
      <c r="UME219" s="1"/>
      <c r="UMF219" s="1"/>
      <c r="UMG219" s="1"/>
      <c r="UMH219" s="1"/>
      <c r="UMI219" s="1"/>
      <c r="UMJ219" s="1"/>
      <c r="UMK219" s="1"/>
      <c r="UML219" s="1"/>
      <c r="UMM219" s="1"/>
      <c r="UMN219" s="1"/>
      <c r="UMO219" s="1"/>
      <c r="UMP219" s="1"/>
      <c r="UMQ219" s="1"/>
      <c r="UMR219" s="1"/>
      <c r="UMS219" s="1"/>
      <c r="UMT219" s="1"/>
      <c r="UMU219" s="1"/>
      <c r="UMV219" s="1"/>
      <c r="UMW219" s="1"/>
      <c r="UMX219" s="1"/>
      <c r="UMY219" s="1"/>
      <c r="UMZ219" s="1"/>
      <c r="UNA219" s="1"/>
      <c r="UNB219" s="1"/>
      <c r="UNC219" s="1"/>
      <c r="UND219" s="1"/>
      <c r="UNE219" s="1"/>
      <c r="UNF219" s="1"/>
      <c r="UNG219" s="1"/>
      <c r="UNH219" s="1"/>
      <c r="UNI219" s="1"/>
      <c r="UNJ219" s="1"/>
      <c r="UNK219" s="1"/>
      <c r="UNL219" s="1"/>
      <c r="UNM219" s="1"/>
      <c r="UNN219" s="1"/>
      <c r="UNO219" s="1"/>
      <c r="UNP219" s="1"/>
      <c r="UNQ219" s="1"/>
      <c r="UNR219" s="1"/>
      <c r="UNS219" s="1"/>
      <c r="UNT219" s="1"/>
      <c r="UNU219" s="1"/>
      <c r="UNV219" s="1"/>
      <c r="UNW219" s="1"/>
      <c r="UNX219" s="1"/>
      <c r="UNY219" s="1"/>
      <c r="UNZ219" s="1"/>
      <c r="UOA219" s="1"/>
      <c r="UOB219" s="1"/>
      <c r="UOC219" s="1"/>
      <c r="UOD219" s="1"/>
      <c r="UOE219" s="1"/>
      <c r="UOF219" s="1"/>
      <c r="UOG219" s="1"/>
      <c r="UOH219" s="1"/>
      <c r="UOI219" s="1"/>
      <c r="UOJ219" s="1"/>
      <c r="UOK219" s="1"/>
      <c r="UOL219" s="1"/>
      <c r="UOM219" s="1"/>
      <c r="UON219" s="1"/>
      <c r="UOO219" s="1"/>
      <c r="UOP219" s="1"/>
      <c r="UOQ219" s="1"/>
      <c r="UOR219" s="1"/>
      <c r="UOS219" s="1"/>
      <c r="UOT219" s="1"/>
      <c r="UOU219" s="1"/>
      <c r="UOV219" s="1"/>
      <c r="UOW219" s="1"/>
      <c r="UOX219" s="1"/>
      <c r="UOY219" s="1"/>
      <c r="UOZ219" s="1"/>
      <c r="UPA219" s="1"/>
      <c r="UPB219" s="1"/>
      <c r="UPC219" s="1"/>
      <c r="UPD219" s="1"/>
      <c r="UPE219" s="1"/>
      <c r="UPF219" s="1"/>
      <c r="UPG219" s="1"/>
      <c r="UPH219" s="1"/>
      <c r="UPI219" s="1"/>
      <c r="UPJ219" s="1"/>
      <c r="UPK219" s="1"/>
      <c r="UPL219" s="1"/>
      <c r="UPM219" s="1"/>
      <c r="UPN219" s="1"/>
      <c r="UPO219" s="1"/>
      <c r="UPP219" s="1"/>
      <c r="UPQ219" s="1"/>
      <c r="UPR219" s="1"/>
      <c r="UPS219" s="1"/>
      <c r="UPT219" s="1"/>
      <c r="UPU219" s="1"/>
      <c r="UPV219" s="1"/>
      <c r="UPW219" s="1"/>
      <c r="UPX219" s="1"/>
      <c r="UPY219" s="1"/>
      <c r="UPZ219" s="1"/>
      <c r="UQA219" s="1"/>
      <c r="UQB219" s="1"/>
      <c r="UQC219" s="1"/>
      <c r="UQD219" s="1"/>
      <c r="UQE219" s="1"/>
      <c r="UQF219" s="1"/>
      <c r="UQG219" s="1"/>
      <c r="UQH219" s="1"/>
      <c r="UQI219" s="1"/>
      <c r="UQJ219" s="1"/>
      <c r="UQK219" s="1"/>
      <c r="UQL219" s="1"/>
      <c r="UQM219" s="1"/>
      <c r="UQN219" s="1"/>
      <c r="UQO219" s="1"/>
      <c r="UQP219" s="1"/>
      <c r="UQQ219" s="1"/>
      <c r="UQR219" s="1"/>
      <c r="UQS219" s="1"/>
      <c r="UQT219" s="1"/>
      <c r="UQU219" s="1"/>
      <c r="UQV219" s="1"/>
      <c r="UQW219" s="1"/>
      <c r="UQX219" s="1"/>
      <c r="UQY219" s="1"/>
      <c r="UQZ219" s="1"/>
      <c r="URA219" s="1"/>
      <c r="URB219" s="1"/>
      <c r="URC219" s="1"/>
      <c r="URD219" s="1"/>
      <c r="URE219" s="1"/>
      <c r="URF219" s="1"/>
      <c r="URG219" s="1"/>
      <c r="URH219" s="1"/>
      <c r="URI219" s="1"/>
      <c r="URJ219" s="1"/>
      <c r="URK219" s="1"/>
      <c r="URL219" s="1"/>
      <c r="URM219" s="1"/>
      <c r="URN219" s="1"/>
      <c r="URO219" s="1"/>
      <c r="URP219" s="1"/>
      <c r="URQ219" s="1"/>
      <c r="URR219" s="1"/>
      <c r="URS219" s="1"/>
      <c r="URT219" s="1"/>
      <c r="URU219" s="1"/>
      <c r="URV219" s="1"/>
      <c r="URW219" s="1"/>
      <c r="URX219" s="1"/>
      <c r="URY219" s="1"/>
      <c r="URZ219" s="1"/>
      <c r="USA219" s="1"/>
      <c r="USB219" s="1"/>
      <c r="USC219" s="1"/>
      <c r="USD219" s="1"/>
      <c r="USE219" s="1"/>
      <c r="USF219" s="1"/>
      <c r="USG219" s="1"/>
      <c r="USH219" s="1"/>
      <c r="USI219" s="1"/>
      <c r="USJ219" s="1"/>
      <c r="USK219" s="1"/>
      <c r="USL219" s="1"/>
      <c r="USM219" s="1"/>
      <c r="USN219" s="1"/>
      <c r="USO219" s="1"/>
      <c r="USP219" s="1"/>
      <c r="USQ219" s="1"/>
      <c r="USR219" s="1"/>
      <c r="USS219" s="1"/>
      <c r="UST219" s="1"/>
      <c r="USU219" s="1"/>
      <c r="USV219" s="1"/>
      <c r="USW219" s="1"/>
      <c r="USX219" s="1"/>
      <c r="USY219" s="1"/>
      <c r="USZ219" s="1"/>
      <c r="UTA219" s="1"/>
      <c r="UTB219" s="1"/>
      <c r="UTC219" s="1"/>
      <c r="UTD219" s="1"/>
      <c r="UTE219" s="1"/>
      <c r="UTF219" s="1"/>
      <c r="UTG219" s="1"/>
      <c r="UTH219" s="1"/>
      <c r="UTI219" s="1"/>
      <c r="UTJ219" s="1"/>
      <c r="UTK219" s="1"/>
      <c r="UTL219" s="1"/>
      <c r="UTM219" s="1"/>
      <c r="UTN219" s="1"/>
      <c r="UTO219" s="1"/>
      <c r="UTP219" s="1"/>
      <c r="UTQ219" s="1"/>
      <c r="UTR219" s="1"/>
      <c r="UTS219" s="1"/>
      <c r="UTT219" s="1"/>
      <c r="UTU219" s="1"/>
      <c r="UTV219" s="1"/>
      <c r="UTW219" s="1"/>
      <c r="UTX219" s="1"/>
      <c r="UTY219" s="1"/>
      <c r="UTZ219" s="1"/>
      <c r="UUA219" s="1"/>
      <c r="UUB219" s="1"/>
      <c r="UUC219" s="1"/>
      <c r="UUD219" s="1"/>
      <c r="UUE219" s="1"/>
      <c r="UUF219" s="1"/>
      <c r="UUG219" s="1"/>
      <c r="UUH219" s="1"/>
      <c r="UUI219" s="1"/>
      <c r="UUJ219" s="1"/>
      <c r="UUK219" s="1"/>
      <c r="UUL219" s="1"/>
      <c r="UUM219" s="1"/>
      <c r="UUN219" s="1"/>
      <c r="UUO219" s="1"/>
      <c r="UUP219" s="1"/>
      <c r="UUQ219" s="1"/>
      <c r="UUR219" s="1"/>
      <c r="UUS219" s="1"/>
      <c r="UUT219" s="1"/>
      <c r="UUU219" s="1"/>
      <c r="UUV219" s="1"/>
      <c r="UUW219" s="1"/>
      <c r="UUX219" s="1"/>
      <c r="UUY219" s="1"/>
      <c r="UUZ219" s="1"/>
      <c r="UVA219" s="1"/>
      <c r="UVB219" s="1"/>
      <c r="UVC219" s="1"/>
      <c r="UVD219" s="1"/>
      <c r="UVE219" s="1"/>
      <c r="UVF219" s="1"/>
      <c r="UVG219" s="1"/>
      <c r="UVH219" s="1"/>
      <c r="UVI219" s="1"/>
      <c r="UVJ219" s="1"/>
      <c r="UVK219" s="1"/>
      <c r="UVL219" s="1"/>
      <c r="UVM219" s="1"/>
      <c r="UVN219" s="1"/>
      <c r="UVO219" s="1"/>
      <c r="UVP219" s="1"/>
      <c r="UVQ219" s="1"/>
      <c r="UVR219" s="1"/>
      <c r="UVS219" s="1"/>
      <c r="UVT219" s="1"/>
      <c r="UVU219" s="1"/>
      <c r="UVV219" s="1"/>
      <c r="UVW219" s="1"/>
      <c r="UVX219" s="1"/>
      <c r="UVY219" s="1"/>
      <c r="UVZ219" s="1"/>
      <c r="UWA219" s="1"/>
      <c r="UWB219" s="1"/>
      <c r="UWC219" s="1"/>
      <c r="UWD219" s="1"/>
      <c r="UWE219" s="1"/>
      <c r="UWF219" s="1"/>
      <c r="UWG219" s="1"/>
      <c r="UWH219" s="1"/>
      <c r="UWI219" s="1"/>
      <c r="UWJ219" s="1"/>
      <c r="UWK219" s="1"/>
      <c r="UWL219" s="1"/>
      <c r="UWM219" s="1"/>
      <c r="UWN219" s="1"/>
      <c r="UWO219" s="1"/>
      <c r="UWP219" s="1"/>
      <c r="UWQ219" s="1"/>
      <c r="UWR219" s="1"/>
      <c r="UWS219" s="1"/>
      <c r="UWT219" s="1"/>
      <c r="UWU219" s="1"/>
      <c r="UWV219" s="1"/>
      <c r="UWW219" s="1"/>
      <c r="UWX219" s="1"/>
      <c r="UWY219" s="1"/>
      <c r="UWZ219" s="1"/>
      <c r="UXA219" s="1"/>
      <c r="UXB219" s="1"/>
      <c r="UXC219" s="1"/>
      <c r="UXD219" s="1"/>
      <c r="UXE219" s="1"/>
      <c r="UXF219" s="1"/>
      <c r="UXG219" s="1"/>
      <c r="UXH219" s="1"/>
      <c r="UXI219" s="1"/>
      <c r="UXJ219" s="1"/>
      <c r="UXK219" s="1"/>
      <c r="UXL219" s="1"/>
      <c r="UXM219" s="1"/>
      <c r="UXN219" s="1"/>
      <c r="UXO219" s="1"/>
      <c r="UXP219" s="1"/>
      <c r="UXQ219" s="1"/>
      <c r="UXR219" s="1"/>
      <c r="UXS219" s="1"/>
      <c r="UXT219" s="1"/>
      <c r="UXU219" s="1"/>
      <c r="UXV219" s="1"/>
      <c r="UXW219" s="1"/>
      <c r="UXX219" s="1"/>
      <c r="UXY219" s="1"/>
      <c r="UXZ219" s="1"/>
      <c r="UYA219" s="1"/>
      <c r="UYB219" s="1"/>
      <c r="UYC219" s="1"/>
      <c r="UYD219" s="1"/>
      <c r="UYE219" s="1"/>
      <c r="UYF219" s="1"/>
      <c r="UYG219" s="1"/>
      <c r="UYH219" s="1"/>
      <c r="UYI219" s="1"/>
      <c r="UYJ219" s="1"/>
      <c r="UYK219" s="1"/>
      <c r="UYL219" s="1"/>
      <c r="UYM219" s="1"/>
      <c r="UYN219" s="1"/>
      <c r="UYO219" s="1"/>
      <c r="UYP219" s="1"/>
      <c r="UYQ219" s="1"/>
      <c r="UYR219" s="1"/>
      <c r="UYS219" s="1"/>
      <c r="UYT219" s="1"/>
      <c r="UYU219" s="1"/>
      <c r="UYV219" s="1"/>
      <c r="UYW219" s="1"/>
      <c r="UYX219" s="1"/>
      <c r="UYY219" s="1"/>
      <c r="UYZ219" s="1"/>
      <c r="UZA219" s="1"/>
      <c r="UZB219" s="1"/>
      <c r="UZC219" s="1"/>
      <c r="UZD219" s="1"/>
      <c r="UZE219" s="1"/>
      <c r="UZF219" s="1"/>
      <c r="UZG219" s="1"/>
      <c r="UZH219" s="1"/>
      <c r="UZI219" s="1"/>
      <c r="UZJ219" s="1"/>
      <c r="UZK219" s="1"/>
      <c r="UZL219" s="1"/>
      <c r="UZM219" s="1"/>
      <c r="UZN219" s="1"/>
      <c r="UZO219" s="1"/>
      <c r="UZP219" s="1"/>
      <c r="UZQ219" s="1"/>
      <c r="UZR219" s="1"/>
      <c r="UZS219" s="1"/>
      <c r="UZT219" s="1"/>
      <c r="UZU219" s="1"/>
      <c r="UZV219" s="1"/>
      <c r="UZW219" s="1"/>
      <c r="UZX219" s="1"/>
      <c r="UZY219" s="1"/>
      <c r="UZZ219" s="1"/>
      <c r="VAA219" s="1"/>
      <c r="VAB219" s="1"/>
      <c r="VAC219" s="1"/>
      <c r="VAD219" s="1"/>
      <c r="VAE219" s="1"/>
      <c r="VAF219" s="1"/>
      <c r="VAG219" s="1"/>
      <c r="VAH219" s="1"/>
      <c r="VAI219" s="1"/>
      <c r="VAJ219" s="1"/>
      <c r="VAK219" s="1"/>
      <c r="VAL219" s="1"/>
      <c r="VAM219" s="1"/>
      <c r="VAN219" s="1"/>
      <c r="VAO219" s="1"/>
      <c r="VAP219" s="1"/>
      <c r="VAQ219" s="1"/>
      <c r="VAR219" s="1"/>
      <c r="VAS219" s="1"/>
      <c r="VAT219" s="1"/>
      <c r="VAU219" s="1"/>
      <c r="VAV219" s="1"/>
      <c r="VAW219" s="1"/>
      <c r="VAX219" s="1"/>
      <c r="VAY219" s="1"/>
      <c r="VAZ219" s="1"/>
      <c r="VBA219" s="1"/>
      <c r="VBB219" s="1"/>
      <c r="VBC219" s="1"/>
      <c r="VBD219" s="1"/>
      <c r="VBE219" s="1"/>
      <c r="VBF219" s="1"/>
      <c r="VBG219" s="1"/>
      <c r="VBH219" s="1"/>
      <c r="VBI219" s="1"/>
      <c r="VBJ219" s="1"/>
      <c r="VBK219" s="1"/>
      <c r="VBL219" s="1"/>
      <c r="VBM219" s="1"/>
      <c r="VBN219" s="1"/>
      <c r="VBO219" s="1"/>
      <c r="VBP219" s="1"/>
      <c r="VBQ219" s="1"/>
      <c r="VBR219" s="1"/>
      <c r="VBS219" s="1"/>
      <c r="VBT219" s="1"/>
      <c r="VBU219" s="1"/>
      <c r="VBV219" s="1"/>
      <c r="VBW219" s="1"/>
      <c r="VBX219" s="1"/>
      <c r="VBY219" s="1"/>
      <c r="VBZ219" s="1"/>
      <c r="VCA219" s="1"/>
      <c r="VCB219" s="1"/>
      <c r="VCC219" s="1"/>
      <c r="VCD219" s="1"/>
      <c r="VCE219" s="1"/>
      <c r="VCF219" s="1"/>
      <c r="VCG219" s="1"/>
      <c r="VCH219" s="1"/>
      <c r="VCI219" s="1"/>
      <c r="VCJ219" s="1"/>
      <c r="VCK219" s="1"/>
      <c r="VCL219" s="1"/>
      <c r="VCM219" s="1"/>
      <c r="VCN219" s="1"/>
      <c r="VCO219" s="1"/>
      <c r="VCP219" s="1"/>
      <c r="VCQ219" s="1"/>
      <c r="VCR219" s="1"/>
      <c r="VCS219" s="1"/>
      <c r="VCT219" s="1"/>
      <c r="VCU219" s="1"/>
      <c r="VCV219" s="1"/>
      <c r="VCW219" s="1"/>
      <c r="VCX219" s="1"/>
      <c r="VCY219" s="1"/>
      <c r="VCZ219" s="1"/>
      <c r="VDA219" s="1"/>
      <c r="VDB219" s="1"/>
      <c r="VDC219" s="1"/>
      <c r="VDD219" s="1"/>
      <c r="VDE219" s="1"/>
      <c r="VDF219" s="1"/>
      <c r="VDG219" s="1"/>
      <c r="VDH219" s="1"/>
      <c r="VDI219" s="1"/>
      <c r="VDJ219" s="1"/>
      <c r="VDK219" s="1"/>
      <c r="VDL219" s="1"/>
      <c r="VDM219" s="1"/>
      <c r="VDN219" s="1"/>
      <c r="VDO219" s="1"/>
      <c r="VDP219" s="1"/>
      <c r="VDQ219" s="1"/>
      <c r="VDR219" s="1"/>
      <c r="VDS219" s="1"/>
      <c r="VDT219" s="1"/>
      <c r="VDU219" s="1"/>
      <c r="VDV219" s="1"/>
      <c r="VDW219" s="1"/>
      <c r="VDX219" s="1"/>
      <c r="VDY219" s="1"/>
      <c r="VDZ219" s="1"/>
      <c r="VEA219" s="1"/>
      <c r="VEB219" s="1"/>
      <c r="VEC219" s="1"/>
      <c r="VED219" s="1"/>
      <c r="VEE219" s="1"/>
      <c r="VEF219" s="1"/>
      <c r="VEG219" s="1"/>
      <c r="VEH219" s="1"/>
      <c r="VEI219" s="1"/>
      <c r="VEJ219" s="1"/>
      <c r="VEK219" s="1"/>
      <c r="VEL219" s="1"/>
      <c r="VEM219" s="1"/>
      <c r="VEN219" s="1"/>
      <c r="VEO219" s="1"/>
      <c r="VEP219" s="1"/>
      <c r="VEQ219" s="1"/>
      <c r="VER219" s="1"/>
      <c r="VES219" s="1"/>
      <c r="VET219" s="1"/>
      <c r="VEU219" s="1"/>
      <c r="VEV219" s="1"/>
      <c r="VEW219" s="1"/>
      <c r="VEX219" s="1"/>
      <c r="VEY219" s="1"/>
      <c r="VEZ219" s="1"/>
      <c r="VFA219" s="1"/>
      <c r="VFB219" s="1"/>
      <c r="VFC219" s="1"/>
      <c r="VFD219" s="1"/>
      <c r="VFE219" s="1"/>
      <c r="VFF219" s="1"/>
      <c r="VFG219" s="1"/>
      <c r="VFH219" s="1"/>
      <c r="VFI219" s="1"/>
      <c r="VFJ219" s="1"/>
      <c r="VFK219" s="1"/>
      <c r="VFL219" s="1"/>
      <c r="VFM219" s="1"/>
      <c r="VFN219" s="1"/>
      <c r="VFO219" s="1"/>
      <c r="VFP219" s="1"/>
      <c r="VFQ219" s="1"/>
      <c r="VFR219" s="1"/>
      <c r="VFS219" s="1"/>
      <c r="VFT219" s="1"/>
      <c r="VFU219" s="1"/>
      <c r="VFV219" s="1"/>
      <c r="VFW219" s="1"/>
      <c r="VFX219" s="1"/>
      <c r="VFY219" s="1"/>
      <c r="VFZ219" s="1"/>
      <c r="VGA219" s="1"/>
      <c r="VGB219" s="1"/>
      <c r="VGC219" s="1"/>
      <c r="VGD219" s="1"/>
      <c r="VGE219" s="1"/>
      <c r="VGF219" s="1"/>
      <c r="VGG219" s="1"/>
      <c r="VGH219" s="1"/>
      <c r="VGI219" s="1"/>
      <c r="VGJ219" s="1"/>
      <c r="VGK219" s="1"/>
      <c r="VGL219" s="1"/>
      <c r="VGM219" s="1"/>
      <c r="VGN219" s="1"/>
      <c r="VGO219" s="1"/>
      <c r="VGP219" s="1"/>
      <c r="VGQ219" s="1"/>
      <c r="VGR219" s="1"/>
      <c r="VGS219" s="1"/>
      <c r="VGT219" s="1"/>
      <c r="VGU219" s="1"/>
      <c r="VGV219" s="1"/>
      <c r="VGW219" s="1"/>
      <c r="VGX219" s="1"/>
      <c r="VGY219" s="1"/>
      <c r="VGZ219" s="1"/>
      <c r="VHA219" s="1"/>
      <c r="VHB219" s="1"/>
      <c r="VHC219" s="1"/>
      <c r="VHD219" s="1"/>
      <c r="VHE219" s="1"/>
      <c r="VHF219" s="1"/>
      <c r="VHG219" s="1"/>
      <c r="VHH219" s="1"/>
      <c r="VHI219" s="1"/>
      <c r="VHJ219" s="1"/>
      <c r="VHK219" s="1"/>
      <c r="VHL219" s="1"/>
      <c r="VHM219" s="1"/>
      <c r="VHN219" s="1"/>
      <c r="VHO219" s="1"/>
      <c r="VHP219" s="1"/>
      <c r="VHQ219" s="1"/>
      <c r="VHR219" s="1"/>
      <c r="VHS219" s="1"/>
      <c r="VHT219" s="1"/>
      <c r="VHU219" s="1"/>
      <c r="VHV219" s="1"/>
      <c r="VHW219" s="1"/>
      <c r="VHX219" s="1"/>
      <c r="VHY219" s="1"/>
      <c r="VHZ219" s="1"/>
      <c r="VIA219" s="1"/>
      <c r="VIB219" s="1"/>
      <c r="VIC219" s="1"/>
      <c r="VID219" s="1"/>
      <c r="VIE219" s="1"/>
      <c r="VIF219" s="1"/>
      <c r="VIG219" s="1"/>
      <c r="VIH219" s="1"/>
      <c r="VII219" s="1"/>
      <c r="VIJ219" s="1"/>
      <c r="VIK219" s="1"/>
      <c r="VIL219" s="1"/>
      <c r="VIM219" s="1"/>
      <c r="VIN219" s="1"/>
      <c r="VIO219" s="1"/>
      <c r="VIP219" s="1"/>
      <c r="VIQ219" s="1"/>
      <c r="VIR219" s="1"/>
      <c r="VIS219" s="1"/>
      <c r="VIT219" s="1"/>
      <c r="VIU219" s="1"/>
      <c r="VIV219" s="1"/>
      <c r="VIW219" s="1"/>
      <c r="VIX219" s="1"/>
      <c r="VIY219" s="1"/>
      <c r="VIZ219" s="1"/>
      <c r="VJA219" s="1"/>
      <c r="VJB219" s="1"/>
      <c r="VJC219" s="1"/>
      <c r="VJD219" s="1"/>
      <c r="VJE219" s="1"/>
      <c r="VJF219" s="1"/>
      <c r="VJG219" s="1"/>
      <c r="VJH219" s="1"/>
      <c r="VJI219" s="1"/>
      <c r="VJJ219" s="1"/>
      <c r="VJK219" s="1"/>
      <c r="VJL219" s="1"/>
      <c r="VJM219" s="1"/>
      <c r="VJN219" s="1"/>
      <c r="VJO219" s="1"/>
      <c r="VJP219" s="1"/>
      <c r="VJQ219" s="1"/>
      <c r="VJR219" s="1"/>
      <c r="VJS219" s="1"/>
      <c r="VJT219" s="1"/>
      <c r="VJU219" s="1"/>
      <c r="VJV219" s="1"/>
      <c r="VJW219" s="1"/>
      <c r="VJX219" s="1"/>
      <c r="VJY219" s="1"/>
      <c r="VJZ219" s="1"/>
      <c r="VKA219" s="1"/>
      <c r="VKB219" s="1"/>
      <c r="VKC219" s="1"/>
      <c r="VKD219" s="1"/>
      <c r="VKE219" s="1"/>
      <c r="VKF219" s="1"/>
      <c r="VKG219" s="1"/>
      <c r="VKH219" s="1"/>
      <c r="VKI219" s="1"/>
      <c r="VKJ219" s="1"/>
      <c r="VKK219" s="1"/>
      <c r="VKL219" s="1"/>
      <c r="VKM219" s="1"/>
      <c r="VKN219" s="1"/>
      <c r="VKO219" s="1"/>
      <c r="VKP219" s="1"/>
      <c r="VKQ219" s="1"/>
      <c r="VKR219" s="1"/>
      <c r="VKS219" s="1"/>
      <c r="VKT219" s="1"/>
      <c r="VKU219" s="1"/>
      <c r="VKV219" s="1"/>
      <c r="VKW219" s="1"/>
      <c r="VKX219" s="1"/>
      <c r="VKY219" s="1"/>
      <c r="VKZ219" s="1"/>
      <c r="VLA219" s="1"/>
      <c r="VLB219" s="1"/>
      <c r="VLC219" s="1"/>
      <c r="VLD219" s="1"/>
      <c r="VLE219" s="1"/>
      <c r="VLF219" s="1"/>
      <c r="VLG219" s="1"/>
      <c r="VLH219" s="1"/>
      <c r="VLI219" s="1"/>
      <c r="VLJ219" s="1"/>
      <c r="VLK219" s="1"/>
      <c r="VLL219" s="1"/>
      <c r="VLM219" s="1"/>
      <c r="VLN219" s="1"/>
      <c r="VLO219" s="1"/>
      <c r="VLP219" s="1"/>
      <c r="VLQ219" s="1"/>
      <c r="VLR219" s="1"/>
      <c r="VLS219" s="1"/>
      <c r="VLT219" s="1"/>
      <c r="VLU219" s="1"/>
      <c r="VLV219" s="1"/>
      <c r="VLW219" s="1"/>
      <c r="VLX219" s="1"/>
      <c r="VLY219" s="1"/>
      <c r="VLZ219" s="1"/>
      <c r="VMA219" s="1"/>
      <c r="VMB219" s="1"/>
      <c r="VMC219" s="1"/>
      <c r="VMD219" s="1"/>
      <c r="VME219" s="1"/>
      <c r="VMF219" s="1"/>
      <c r="VMG219" s="1"/>
      <c r="VMH219" s="1"/>
      <c r="VMI219" s="1"/>
      <c r="VMJ219" s="1"/>
      <c r="VMK219" s="1"/>
      <c r="VML219" s="1"/>
      <c r="VMM219" s="1"/>
      <c r="VMN219" s="1"/>
      <c r="VMO219" s="1"/>
      <c r="VMP219" s="1"/>
      <c r="VMQ219" s="1"/>
      <c r="VMR219" s="1"/>
      <c r="VMS219" s="1"/>
      <c r="VMT219" s="1"/>
      <c r="VMU219" s="1"/>
      <c r="VMV219" s="1"/>
      <c r="VMW219" s="1"/>
      <c r="VMX219" s="1"/>
      <c r="VMY219" s="1"/>
      <c r="VMZ219" s="1"/>
      <c r="VNA219" s="1"/>
      <c r="VNB219" s="1"/>
      <c r="VNC219" s="1"/>
      <c r="VND219" s="1"/>
      <c r="VNE219" s="1"/>
      <c r="VNF219" s="1"/>
      <c r="VNG219" s="1"/>
      <c r="VNH219" s="1"/>
      <c r="VNI219" s="1"/>
      <c r="VNJ219" s="1"/>
      <c r="VNK219" s="1"/>
      <c r="VNL219" s="1"/>
      <c r="VNM219" s="1"/>
      <c r="VNN219" s="1"/>
      <c r="VNO219" s="1"/>
      <c r="VNP219" s="1"/>
      <c r="VNQ219" s="1"/>
      <c r="VNR219" s="1"/>
      <c r="VNS219" s="1"/>
      <c r="VNT219" s="1"/>
      <c r="VNU219" s="1"/>
      <c r="VNV219" s="1"/>
      <c r="VNW219" s="1"/>
      <c r="VNX219" s="1"/>
      <c r="VNY219" s="1"/>
      <c r="VNZ219" s="1"/>
      <c r="VOA219" s="1"/>
      <c r="VOB219" s="1"/>
      <c r="VOC219" s="1"/>
      <c r="VOD219" s="1"/>
      <c r="VOE219" s="1"/>
      <c r="VOF219" s="1"/>
      <c r="VOG219" s="1"/>
      <c r="VOH219" s="1"/>
      <c r="VOI219" s="1"/>
      <c r="VOJ219" s="1"/>
      <c r="VOK219" s="1"/>
      <c r="VOL219" s="1"/>
      <c r="VOM219" s="1"/>
      <c r="VON219" s="1"/>
      <c r="VOO219" s="1"/>
      <c r="VOP219" s="1"/>
      <c r="VOQ219" s="1"/>
      <c r="VOR219" s="1"/>
      <c r="VOS219" s="1"/>
      <c r="VOT219" s="1"/>
      <c r="VOU219" s="1"/>
      <c r="VOV219" s="1"/>
      <c r="VOW219" s="1"/>
      <c r="VOX219" s="1"/>
      <c r="VOY219" s="1"/>
      <c r="VOZ219" s="1"/>
      <c r="VPA219" s="1"/>
      <c r="VPB219" s="1"/>
      <c r="VPC219" s="1"/>
      <c r="VPD219" s="1"/>
      <c r="VPE219" s="1"/>
      <c r="VPF219" s="1"/>
      <c r="VPG219" s="1"/>
      <c r="VPH219" s="1"/>
      <c r="VPI219" s="1"/>
      <c r="VPJ219" s="1"/>
      <c r="VPK219" s="1"/>
      <c r="VPL219" s="1"/>
      <c r="VPM219" s="1"/>
      <c r="VPN219" s="1"/>
      <c r="VPO219" s="1"/>
      <c r="VPP219" s="1"/>
      <c r="VPQ219" s="1"/>
      <c r="VPR219" s="1"/>
      <c r="VPS219" s="1"/>
      <c r="VPT219" s="1"/>
      <c r="VPU219" s="1"/>
      <c r="VPV219" s="1"/>
      <c r="VPW219" s="1"/>
      <c r="VPX219" s="1"/>
      <c r="VPY219" s="1"/>
      <c r="VPZ219" s="1"/>
      <c r="VQA219" s="1"/>
      <c r="VQB219" s="1"/>
      <c r="VQC219" s="1"/>
      <c r="VQD219" s="1"/>
      <c r="VQE219" s="1"/>
      <c r="VQF219" s="1"/>
      <c r="VQG219" s="1"/>
      <c r="VQH219" s="1"/>
      <c r="VQI219" s="1"/>
      <c r="VQJ219" s="1"/>
      <c r="VQK219" s="1"/>
      <c r="VQL219" s="1"/>
      <c r="VQM219" s="1"/>
      <c r="VQN219" s="1"/>
      <c r="VQO219" s="1"/>
      <c r="VQP219" s="1"/>
      <c r="VQQ219" s="1"/>
      <c r="VQR219" s="1"/>
      <c r="VQS219" s="1"/>
      <c r="VQT219" s="1"/>
      <c r="VQU219" s="1"/>
      <c r="VQV219" s="1"/>
      <c r="VQW219" s="1"/>
      <c r="VQX219" s="1"/>
      <c r="VQY219" s="1"/>
      <c r="VQZ219" s="1"/>
      <c r="VRA219" s="1"/>
      <c r="VRB219" s="1"/>
      <c r="VRC219" s="1"/>
      <c r="VRD219" s="1"/>
      <c r="VRE219" s="1"/>
      <c r="VRF219" s="1"/>
      <c r="VRG219" s="1"/>
      <c r="VRH219" s="1"/>
      <c r="VRI219" s="1"/>
      <c r="VRJ219" s="1"/>
      <c r="VRK219" s="1"/>
      <c r="VRL219" s="1"/>
      <c r="VRM219" s="1"/>
      <c r="VRN219" s="1"/>
      <c r="VRO219" s="1"/>
      <c r="VRP219" s="1"/>
      <c r="VRQ219" s="1"/>
      <c r="VRR219" s="1"/>
      <c r="VRS219" s="1"/>
      <c r="VRT219" s="1"/>
      <c r="VRU219" s="1"/>
      <c r="VRV219" s="1"/>
      <c r="VRW219" s="1"/>
      <c r="VRX219" s="1"/>
      <c r="VRY219" s="1"/>
      <c r="VRZ219" s="1"/>
      <c r="VSA219" s="1"/>
      <c r="VSB219" s="1"/>
      <c r="VSC219" s="1"/>
      <c r="VSD219" s="1"/>
      <c r="VSE219" s="1"/>
      <c r="VSF219" s="1"/>
      <c r="VSG219" s="1"/>
      <c r="VSH219" s="1"/>
      <c r="VSI219" s="1"/>
      <c r="VSJ219" s="1"/>
      <c r="VSK219" s="1"/>
      <c r="VSL219" s="1"/>
      <c r="VSM219" s="1"/>
      <c r="VSN219" s="1"/>
      <c r="VSO219" s="1"/>
      <c r="VSP219" s="1"/>
      <c r="VSQ219" s="1"/>
      <c r="VSR219" s="1"/>
      <c r="VSS219" s="1"/>
      <c r="VST219" s="1"/>
      <c r="VSU219" s="1"/>
      <c r="VSV219" s="1"/>
      <c r="VSW219" s="1"/>
      <c r="VSX219" s="1"/>
      <c r="VSY219" s="1"/>
      <c r="VSZ219" s="1"/>
      <c r="VTA219" s="1"/>
      <c r="VTB219" s="1"/>
      <c r="VTC219" s="1"/>
      <c r="VTD219" s="1"/>
      <c r="VTE219" s="1"/>
      <c r="VTF219" s="1"/>
      <c r="VTG219" s="1"/>
      <c r="VTH219" s="1"/>
      <c r="VTI219" s="1"/>
      <c r="VTJ219" s="1"/>
      <c r="VTK219" s="1"/>
      <c r="VTL219" s="1"/>
      <c r="VTM219" s="1"/>
      <c r="VTN219" s="1"/>
      <c r="VTO219" s="1"/>
      <c r="VTP219" s="1"/>
      <c r="VTQ219" s="1"/>
      <c r="VTR219" s="1"/>
      <c r="VTS219" s="1"/>
      <c r="VTT219" s="1"/>
      <c r="VTU219" s="1"/>
      <c r="VTV219" s="1"/>
      <c r="VTW219" s="1"/>
      <c r="VTX219" s="1"/>
      <c r="VTY219" s="1"/>
      <c r="VTZ219" s="1"/>
      <c r="VUA219" s="1"/>
      <c r="VUB219" s="1"/>
      <c r="VUC219" s="1"/>
      <c r="VUD219" s="1"/>
      <c r="VUE219" s="1"/>
      <c r="VUF219" s="1"/>
      <c r="VUG219" s="1"/>
      <c r="VUH219" s="1"/>
      <c r="VUI219" s="1"/>
      <c r="VUJ219" s="1"/>
      <c r="VUK219" s="1"/>
      <c r="VUL219" s="1"/>
      <c r="VUM219" s="1"/>
      <c r="VUN219" s="1"/>
      <c r="VUO219" s="1"/>
      <c r="VUP219" s="1"/>
      <c r="VUQ219" s="1"/>
      <c r="VUR219" s="1"/>
      <c r="VUS219" s="1"/>
      <c r="VUT219" s="1"/>
      <c r="VUU219" s="1"/>
      <c r="VUV219" s="1"/>
      <c r="VUW219" s="1"/>
      <c r="VUX219" s="1"/>
      <c r="VUY219" s="1"/>
      <c r="VUZ219" s="1"/>
      <c r="VVA219" s="1"/>
      <c r="VVB219" s="1"/>
      <c r="VVC219" s="1"/>
      <c r="VVD219" s="1"/>
      <c r="VVE219" s="1"/>
      <c r="VVF219" s="1"/>
      <c r="VVG219" s="1"/>
      <c r="VVH219" s="1"/>
      <c r="VVI219" s="1"/>
      <c r="VVJ219" s="1"/>
      <c r="VVK219" s="1"/>
      <c r="VVL219" s="1"/>
      <c r="VVM219" s="1"/>
      <c r="VVN219" s="1"/>
      <c r="VVO219" s="1"/>
      <c r="VVP219" s="1"/>
      <c r="VVQ219" s="1"/>
      <c r="VVR219" s="1"/>
      <c r="VVS219" s="1"/>
      <c r="VVT219" s="1"/>
      <c r="VVU219" s="1"/>
      <c r="VVV219" s="1"/>
      <c r="VVW219" s="1"/>
      <c r="VVX219" s="1"/>
      <c r="VVY219" s="1"/>
      <c r="VVZ219" s="1"/>
      <c r="VWA219" s="1"/>
      <c r="VWB219" s="1"/>
      <c r="VWC219" s="1"/>
      <c r="VWD219" s="1"/>
      <c r="VWE219" s="1"/>
      <c r="VWF219" s="1"/>
      <c r="VWG219" s="1"/>
      <c r="VWH219" s="1"/>
      <c r="VWI219" s="1"/>
      <c r="VWJ219" s="1"/>
      <c r="VWK219" s="1"/>
      <c r="VWL219" s="1"/>
      <c r="VWM219" s="1"/>
      <c r="VWN219" s="1"/>
      <c r="VWO219" s="1"/>
      <c r="VWP219" s="1"/>
      <c r="VWQ219" s="1"/>
      <c r="VWR219" s="1"/>
      <c r="VWS219" s="1"/>
      <c r="VWT219" s="1"/>
      <c r="VWU219" s="1"/>
      <c r="VWV219" s="1"/>
      <c r="VWW219" s="1"/>
      <c r="VWX219" s="1"/>
      <c r="VWY219" s="1"/>
      <c r="VWZ219" s="1"/>
      <c r="VXA219" s="1"/>
      <c r="VXB219" s="1"/>
      <c r="VXC219" s="1"/>
      <c r="VXD219" s="1"/>
      <c r="VXE219" s="1"/>
      <c r="VXF219" s="1"/>
      <c r="VXG219" s="1"/>
      <c r="VXH219" s="1"/>
      <c r="VXI219" s="1"/>
      <c r="VXJ219" s="1"/>
      <c r="VXK219" s="1"/>
      <c r="VXL219" s="1"/>
      <c r="VXM219" s="1"/>
      <c r="VXN219" s="1"/>
      <c r="VXO219" s="1"/>
      <c r="VXP219" s="1"/>
      <c r="VXQ219" s="1"/>
      <c r="VXR219" s="1"/>
      <c r="VXS219" s="1"/>
      <c r="VXT219" s="1"/>
      <c r="VXU219" s="1"/>
      <c r="VXV219" s="1"/>
      <c r="VXW219" s="1"/>
      <c r="VXX219" s="1"/>
      <c r="VXY219" s="1"/>
      <c r="VXZ219" s="1"/>
      <c r="VYA219" s="1"/>
      <c r="VYB219" s="1"/>
      <c r="VYC219" s="1"/>
      <c r="VYD219" s="1"/>
      <c r="VYE219" s="1"/>
      <c r="VYF219" s="1"/>
      <c r="VYG219" s="1"/>
      <c r="VYH219" s="1"/>
      <c r="VYI219" s="1"/>
      <c r="VYJ219" s="1"/>
      <c r="VYK219" s="1"/>
      <c r="VYL219" s="1"/>
      <c r="VYM219" s="1"/>
      <c r="VYN219" s="1"/>
      <c r="VYO219" s="1"/>
      <c r="VYP219" s="1"/>
      <c r="VYQ219" s="1"/>
      <c r="VYR219" s="1"/>
      <c r="VYS219" s="1"/>
      <c r="VYT219" s="1"/>
      <c r="VYU219" s="1"/>
      <c r="VYV219" s="1"/>
      <c r="VYW219" s="1"/>
      <c r="VYX219" s="1"/>
      <c r="VYY219" s="1"/>
      <c r="VYZ219" s="1"/>
      <c r="VZA219" s="1"/>
      <c r="VZB219" s="1"/>
      <c r="VZC219" s="1"/>
      <c r="VZD219" s="1"/>
      <c r="VZE219" s="1"/>
      <c r="VZF219" s="1"/>
      <c r="VZG219" s="1"/>
      <c r="VZH219" s="1"/>
      <c r="VZI219" s="1"/>
      <c r="VZJ219" s="1"/>
      <c r="VZK219" s="1"/>
      <c r="VZL219" s="1"/>
      <c r="VZM219" s="1"/>
      <c r="VZN219" s="1"/>
      <c r="VZO219" s="1"/>
      <c r="VZP219" s="1"/>
      <c r="VZQ219" s="1"/>
      <c r="VZR219" s="1"/>
      <c r="VZS219" s="1"/>
      <c r="VZT219" s="1"/>
      <c r="VZU219" s="1"/>
      <c r="VZV219" s="1"/>
      <c r="VZW219" s="1"/>
      <c r="VZX219" s="1"/>
      <c r="VZY219" s="1"/>
      <c r="VZZ219" s="1"/>
      <c r="WAA219" s="1"/>
      <c r="WAB219" s="1"/>
      <c r="WAC219" s="1"/>
      <c r="WAD219" s="1"/>
      <c r="WAE219" s="1"/>
      <c r="WAF219" s="1"/>
      <c r="WAG219" s="1"/>
      <c r="WAH219" s="1"/>
      <c r="WAI219" s="1"/>
      <c r="WAJ219" s="1"/>
      <c r="WAK219" s="1"/>
      <c r="WAL219" s="1"/>
      <c r="WAM219" s="1"/>
      <c r="WAN219" s="1"/>
      <c r="WAO219" s="1"/>
      <c r="WAP219" s="1"/>
      <c r="WAQ219" s="1"/>
      <c r="WAR219" s="1"/>
      <c r="WAS219" s="1"/>
      <c r="WAT219" s="1"/>
      <c r="WAU219" s="1"/>
      <c r="WAV219" s="1"/>
      <c r="WAW219" s="1"/>
      <c r="WAX219" s="1"/>
      <c r="WAY219" s="1"/>
      <c r="WAZ219" s="1"/>
      <c r="WBA219" s="1"/>
      <c r="WBB219" s="1"/>
      <c r="WBC219" s="1"/>
      <c r="WBD219" s="1"/>
      <c r="WBE219" s="1"/>
      <c r="WBF219" s="1"/>
      <c r="WBG219" s="1"/>
      <c r="WBH219" s="1"/>
      <c r="WBI219" s="1"/>
      <c r="WBJ219" s="1"/>
      <c r="WBK219" s="1"/>
      <c r="WBL219" s="1"/>
      <c r="WBM219" s="1"/>
      <c r="WBN219" s="1"/>
      <c r="WBO219" s="1"/>
      <c r="WBP219" s="1"/>
      <c r="WBQ219" s="1"/>
      <c r="WBR219" s="1"/>
      <c r="WBS219" s="1"/>
      <c r="WBT219" s="1"/>
      <c r="WBU219" s="1"/>
      <c r="WBV219" s="1"/>
      <c r="WBW219" s="1"/>
      <c r="WBX219" s="1"/>
      <c r="WBY219" s="1"/>
      <c r="WBZ219" s="1"/>
      <c r="WCA219" s="1"/>
      <c r="WCB219" s="1"/>
      <c r="WCC219" s="1"/>
      <c r="WCD219" s="1"/>
      <c r="WCE219" s="1"/>
      <c r="WCF219" s="1"/>
      <c r="WCG219" s="1"/>
      <c r="WCH219" s="1"/>
      <c r="WCI219" s="1"/>
      <c r="WCJ219" s="1"/>
      <c r="WCK219" s="1"/>
      <c r="WCL219" s="1"/>
      <c r="WCM219" s="1"/>
      <c r="WCN219" s="1"/>
      <c r="WCO219" s="1"/>
      <c r="WCP219" s="1"/>
      <c r="WCQ219" s="1"/>
      <c r="WCR219" s="1"/>
      <c r="WCS219" s="1"/>
      <c r="WCT219" s="1"/>
      <c r="WCU219" s="1"/>
      <c r="WCV219" s="1"/>
      <c r="WCW219" s="1"/>
      <c r="WCX219" s="1"/>
      <c r="WCY219" s="1"/>
      <c r="WCZ219" s="1"/>
      <c r="WDA219" s="1"/>
      <c r="WDB219" s="1"/>
      <c r="WDC219" s="1"/>
      <c r="WDD219" s="1"/>
      <c r="WDE219" s="1"/>
      <c r="WDF219" s="1"/>
      <c r="WDG219" s="1"/>
      <c r="WDH219" s="1"/>
      <c r="WDI219" s="1"/>
      <c r="WDJ219" s="1"/>
      <c r="WDK219" s="1"/>
      <c r="WDL219" s="1"/>
      <c r="WDM219" s="1"/>
      <c r="WDN219" s="1"/>
      <c r="WDO219" s="1"/>
      <c r="WDP219" s="1"/>
      <c r="WDQ219" s="1"/>
      <c r="WDR219" s="1"/>
      <c r="WDS219" s="1"/>
      <c r="WDT219" s="1"/>
      <c r="WDU219" s="1"/>
      <c r="WDV219" s="1"/>
      <c r="WDW219" s="1"/>
      <c r="WDX219" s="1"/>
      <c r="WDY219" s="1"/>
      <c r="WDZ219" s="1"/>
      <c r="WEA219" s="1"/>
      <c r="WEB219" s="1"/>
      <c r="WEC219" s="1"/>
      <c r="WED219" s="1"/>
      <c r="WEE219" s="1"/>
      <c r="WEF219" s="1"/>
      <c r="WEG219" s="1"/>
      <c r="WEH219" s="1"/>
      <c r="WEI219" s="1"/>
      <c r="WEJ219" s="1"/>
      <c r="WEK219" s="1"/>
      <c r="WEL219" s="1"/>
      <c r="WEM219" s="1"/>
      <c r="WEN219" s="1"/>
      <c r="WEO219" s="1"/>
      <c r="WEP219" s="1"/>
      <c r="WEQ219" s="1"/>
      <c r="WER219" s="1"/>
      <c r="WES219" s="1"/>
      <c r="WET219" s="1"/>
      <c r="WEU219" s="1"/>
      <c r="WEV219" s="1"/>
      <c r="WEW219" s="1"/>
      <c r="WEX219" s="1"/>
      <c r="WEY219" s="1"/>
      <c r="WEZ219" s="1"/>
      <c r="WFA219" s="1"/>
      <c r="WFB219" s="1"/>
      <c r="WFC219" s="1"/>
      <c r="WFD219" s="1"/>
      <c r="WFE219" s="1"/>
      <c r="WFF219" s="1"/>
      <c r="WFG219" s="1"/>
      <c r="WFH219" s="1"/>
      <c r="WFI219" s="1"/>
      <c r="WFJ219" s="1"/>
      <c r="WFK219" s="1"/>
      <c r="WFL219" s="1"/>
      <c r="WFM219" s="1"/>
      <c r="WFN219" s="1"/>
      <c r="WFO219" s="1"/>
      <c r="WFP219" s="1"/>
      <c r="WFQ219" s="1"/>
      <c r="WFR219" s="1"/>
      <c r="WFS219" s="1"/>
      <c r="WFT219" s="1"/>
      <c r="WFU219" s="1"/>
      <c r="WFV219" s="1"/>
      <c r="WFW219" s="1"/>
      <c r="WFX219" s="1"/>
      <c r="WFY219" s="1"/>
      <c r="WFZ219" s="1"/>
      <c r="WGA219" s="1"/>
      <c r="WGB219" s="1"/>
      <c r="WGC219" s="1"/>
      <c r="WGD219" s="1"/>
      <c r="WGE219" s="1"/>
      <c r="WGF219" s="1"/>
      <c r="WGG219" s="1"/>
      <c r="WGH219" s="1"/>
      <c r="WGI219" s="1"/>
      <c r="WGJ219" s="1"/>
      <c r="WGK219" s="1"/>
      <c r="WGL219" s="1"/>
      <c r="WGM219" s="1"/>
      <c r="WGN219" s="1"/>
      <c r="WGO219" s="1"/>
      <c r="WGP219" s="1"/>
      <c r="WGQ219" s="1"/>
      <c r="WGR219" s="1"/>
      <c r="WGS219" s="1"/>
      <c r="WGT219" s="1"/>
      <c r="WGU219" s="1"/>
      <c r="WGV219" s="1"/>
      <c r="WGW219" s="1"/>
      <c r="WGX219" s="1"/>
      <c r="WGY219" s="1"/>
      <c r="WGZ219" s="1"/>
      <c r="WHA219" s="1"/>
      <c r="WHB219" s="1"/>
      <c r="WHC219" s="1"/>
      <c r="WHD219" s="1"/>
      <c r="WHE219" s="1"/>
      <c r="WHF219" s="1"/>
      <c r="WHG219" s="1"/>
      <c r="WHH219" s="1"/>
      <c r="WHI219" s="1"/>
      <c r="WHJ219" s="1"/>
      <c r="WHK219" s="1"/>
      <c r="WHL219" s="1"/>
      <c r="WHM219" s="1"/>
      <c r="WHN219" s="1"/>
      <c r="WHO219" s="1"/>
      <c r="WHP219" s="1"/>
      <c r="WHQ219" s="1"/>
      <c r="WHR219" s="1"/>
      <c r="WHS219" s="1"/>
      <c r="WHT219" s="1"/>
      <c r="WHU219" s="1"/>
      <c r="WHV219" s="1"/>
      <c r="WHW219" s="1"/>
      <c r="WHX219" s="1"/>
      <c r="WHY219" s="1"/>
      <c r="WHZ219" s="1"/>
      <c r="WIA219" s="1"/>
      <c r="WIB219" s="1"/>
      <c r="WIC219" s="1"/>
      <c r="WID219" s="1"/>
      <c r="WIE219" s="1"/>
      <c r="WIF219" s="1"/>
      <c r="WIG219" s="1"/>
      <c r="WIH219" s="1"/>
      <c r="WII219" s="1"/>
      <c r="WIJ219" s="1"/>
      <c r="WIK219" s="1"/>
      <c r="WIL219" s="1"/>
      <c r="WIM219" s="1"/>
      <c r="WIN219" s="1"/>
      <c r="WIO219" s="1"/>
      <c r="WIP219" s="1"/>
      <c r="WIQ219" s="1"/>
      <c r="WIR219" s="1"/>
      <c r="WIS219" s="1"/>
      <c r="WIT219" s="1"/>
      <c r="WIU219" s="1"/>
      <c r="WIV219" s="1"/>
      <c r="WIW219" s="1"/>
      <c r="WIX219" s="1"/>
      <c r="WIY219" s="1"/>
      <c r="WIZ219" s="1"/>
      <c r="WJA219" s="1"/>
      <c r="WJB219" s="1"/>
      <c r="WJC219" s="1"/>
      <c r="WJD219" s="1"/>
      <c r="WJE219" s="1"/>
      <c r="WJF219" s="1"/>
      <c r="WJG219" s="1"/>
      <c r="WJH219" s="1"/>
      <c r="WJI219" s="1"/>
      <c r="WJJ219" s="1"/>
      <c r="WJK219" s="1"/>
      <c r="WJL219" s="1"/>
      <c r="WJM219" s="1"/>
      <c r="WJN219" s="1"/>
      <c r="WJO219" s="1"/>
      <c r="WJP219" s="1"/>
      <c r="WJQ219" s="1"/>
      <c r="WJR219" s="1"/>
      <c r="WJS219" s="1"/>
      <c r="WJT219" s="1"/>
      <c r="WJU219" s="1"/>
      <c r="WJV219" s="1"/>
      <c r="WJW219" s="1"/>
      <c r="WJX219" s="1"/>
      <c r="WJY219" s="1"/>
      <c r="WJZ219" s="1"/>
      <c r="WKA219" s="1"/>
      <c r="WKB219" s="1"/>
      <c r="WKC219" s="1"/>
      <c r="WKD219" s="1"/>
      <c r="WKE219" s="1"/>
      <c r="WKF219" s="1"/>
      <c r="WKG219" s="1"/>
      <c r="WKH219" s="1"/>
      <c r="WKI219" s="1"/>
      <c r="WKJ219" s="1"/>
      <c r="WKK219" s="1"/>
      <c r="WKL219" s="1"/>
      <c r="WKM219" s="1"/>
      <c r="WKN219" s="1"/>
      <c r="WKO219" s="1"/>
      <c r="WKP219" s="1"/>
      <c r="WKQ219" s="1"/>
      <c r="WKR219" s="1"/>
      <c r="WKS219" s="1"/>
      <c r="WKT219" s="1"/>
      <c r="WKU219" s="1"/>
      <c r="WKV219" s="1"/>
      <c r="WKW219" s="1"/>
      <c r="WKX219" s="1"/>
      <c r="WKY219" s="1"/>
      <c r="WKZ219" s="1"/>
      <c r="WLA219" s="1"/>
      <c r="WLB219" s="1"/>
      <c r="WLC219" s="1"/>
      <c r="WLD219" s="1"/>
      <c r="WLE219" s="1"/>
      <c r="WLF219" s="1"/>
      <c r="WLG219" s="1"/>
      <c r="WLH219" s="1"/>
      <c r="WLI219" s="1"/>
      <c r="WLJ219" s="1"/>
      <c r="WLK219" s="1"/>
      <c r="WLL219" s="1"/>
      <c r="WLM219" s="1"/>
      <c r="WLN219" s="1"/>
      <c r="WLO219" s="1"/>
      <c r="WLP219" s="1"/>
      <c r="WLQ219" s="1"/>
      <c r="WLR219" s="1"/>
      <c r="WLS219" s="1"/>
      <c r="WLT219" s="1"/>
      <c r="WLU219" s="1"/>
      <c r="WLV219" s="1"/>
      <c r="WLW219" s="1"/>
      <c r="WLX219" s="1"/>
      <c r="WLY219" s="1"/>
      <c r="WLZ219" s="1"/>
      <c r="WMA219" s="1"/>
      <c r="WMB219" s="1"/>
      <c r="WMC219" s="1"/>
      <c r="WMD219" s="1"/>
      <c r="WME219" s="1"/>
      <c r="WMF219" s="1"/>
      <c r="WMG219" s="1"/>
      <c r="WMH219" s="1"/>
      <c r="WMI219" s="1"/>
      <c r="WMJ219" s="1"/>
      <c r="WMK219" s="1"/>
      <c r="WML219" s="1"/>
      <c r="WMM219" s="1"/>
      <c r="WMN219" s="1"/>
      <c r="WMO219" s="1"/>
      <c r="WMP219" s="1"/>
      <c r="WMQ219" s="1"/>
      <c r="WMR219" s="1"/>
      <c r="WMS219" s="1"/>
      <c r="WMT219" s="1"/>
      <c r="WMU219" s="1"/>
      <c r="WMV219" s="1"/>
      <c r="WMW219" s="1"/>
      <c r="WMX219" s="1"/>
      <c r="WMY219" s="1"/>
      <c r="WMZ219" s="1"/>
      <c r="WNA219" s="1"/>
      <c r="WNB219" s="1"/>
      <c r="WNC219" s="1"/>
      <c r="WND219" s="1"/>
      <c r="WNE219" s="1"/>
      <c r="WNF219" s="1"/>
      <c r="WNG219" s="1"/>
      <c r="WNH219" s="1"/>
      <c r="WNI219" s="1"/>
      <c r="WNJ219" s="1"/>
      <c r="WNK219" s="1"/>
      <c r="WNL219" s="1"/>
      <c r="WNM219" s="1"/>
      <c r="WNN219" s="1"/>
      <c r="WNO219" s="1"/>
      <c r="WNP219" s="1"/>
      <c r="WNQ219" s="1"/>
      <c r="WNR219" s="1"/>
      <c r="WNS219" s="1"/>
      <c r="WNT219" s="1"/>
      <c r="WNU219" s="1"/>
      <c r="WNV219" s="1"/>
      <c r="WNW219" s="1"/>
      <c r="WNX219" s="1"/>
      <c r="WNY219" s="1"/>
      <c r="WNZ219" s="1"/>
      <c r="WOA219" s="1"/>
      <c r="WOB219" s="1"/>
      <c r="WOC219" s="1"/>
      <c r="WOD219" s="1"/>
      <c r="WOE219" s="1"/>
      <c r="WOF219" s="1"/>
      <c r="WOG219" s="1"/>
      <c r="WOH219" s="1"/>
      <c r="WOI219" s="1"/>
      <c r="WOJ219" s="1"/>
      <c r="WOK219" s="1"/>
      <c r="WOL219" s="1"/>
      <c r="WOM219" s="1"/>
      <c r="WON219" s="1"/>
      <c r="WOO219" s="1"/>
      <c r="WOP219" s="1"/>
      <c r="WOQ219" s="1"/>
      <c r="WOR219" s="1"/>
      <c r="WOS219" s="1"/>
      <c r="WOT219" s="1"/>
      <c r="WOU219" s="1"/>
      <c r="WOV219" s="1"/>
      <c r="WOW219" s="1"/>
      <c r="WOX219" s="1"/>
      <c r="WOY219" s="1"/>
      <c r="WOZ219" s="1"/>
      <c r="WPA219" s="1"/>
      <c r="WPB219" s="1"/>
      <c r="WPC219" s="1"/>
      <c r="WPD219" s="1"/>
      <c r="WPE219" s="1"/>
      <c r="WPF219" s="1"/>
      <c r="WPG219" s="1"/>
      <c r="WPH219" s="1"/>
      <c r="WPI219" s="1"/>
      <c r="WPJ219" s="1"/>
      <c r="WPK219" s="1"/>
      <c r="WPL219" s="1"/>
      <c r="WPM219" s="1"/>
      <c r="WPN219" s="1"/>
      <c r="WPO219" s="1"/>
      <c r="WPP219" s="1"/>
      <c r="WPQ219" s="1"/>
      <c r="WPR219" s="1"/>
      <c r="WPS219" s="1"/>
      <c r="WPT219" s="1"/>
      <c r="WPU219" s="1"/>
      <c r="WPV219" s="1"/>
      <c r="WPW219" s="1"/>
      <c r="WPX219" s="1"/>
      <c r="WPY219" s="1"/>
      <c r="WPZ219" s="1"/>
      <c r="WQA219" s="1"/>
      <c r="WQB219" s="1"/>
      <c r="WQC219" s="1"/>
      <c r="WQD219" s="1"/>
      <c r="WQE219" s="1"/>
      <c r="WQF219" s="1"/>
      <c r="WQG219" s="1"/>
      <c r="WQH219" s="1"/>
      <c r="WQI219" s="1"/>
      <c r="WQJ219" s="1"/>
      <c r="WQK219" s="1"/>
      <c r="WQL219" s="1"/>
      <c r="WQM219" s="1"/>
      <c r="WQN219" s="1"/>
      <c r="WQO219" s="1"/>
      <c r="WQP219" s="1"/>
      <c r="WQQ219" s="1"/>
      <c r="WQR219" s="1"/>
      <c r="WQS219" s="1"/>
      <c r="WQT219" s="1"/>
      <c r="WQU219" s="1"/>
      <c r="WQV219" s="1"/>
      <c r="WQW219" s="1"/>
      <c r="WQX219" s="1"/>
      <c r="WQY219" s="1"/>
      <c r="WQZ219" s="1"/>
      <c r="WRA219" s="1"/>
      <c r="WRB219" s="1"/>
      <c r="WRC219" s="1"/>
      <c r="WRD219" s="1"/>
      <c r="WRE219" s="1"/>
      <c r="WRF219" s="1"/>
      <c r="WRG219" s="1"/>
      <c r="WRH219" s="1"/>
      <c r="WRI219" s="1"/>
      <c r="WRJ219" s="1"/>
      <c r="WRK219" s="1"/>
      <c r="WRL219" s="1"/>
      <c r="WRM219" s="1"/>
      <c r="WRN219" s="1"/>
      <c r="WRO219" s="1"/>
      <c r="WRP219" s="1"/>
      <c r="WRQ219" s="1"/>
      <c r="WRR219" s="1"/>
      <c r="WRS219" s="1"/>
      <c r="WRT219" s="1"/>
      <c r="WRU219" s="1"/>
      <c r="WRV219" s="1"/>
      <c r="WRW219" s="1"/>
      <c r="WRX219" s="1"/>
      <c r="WRY219" s="1"/>
      <c r="WRZ219" s="1"/>
      <c r="WSA219" s="1"/>
      <c r="WSB219" s="1"/>
      <c r="WSC219" s="1"/>
      <c r="WSD219" s="1"/>
      <c r="WSE219" s="1"/>
      <c r="WSF219" s="1"/>
      <c r="WSG219" s="1"/>
      <c r="WSH219" s="1"/>
      <c r="WSI219" s="1"/>
      <c r="WSJ219" s="1"/>
      <c r="WSK219" s="1"/>
      <c r="WSL219" s="1"/>
      <c r="WSM219" s="1"/>
      <c r="WSN219" s="1"/>
      <c r="WSO219" s="1"/>
      <c r="WSP219" s="1"/>
      <c r="WSQ219" s="1"/>
      <c r="WSR219" s="1"/>
      <c r="WSS219" s="1"/>
      <c r="WST219" s="1"/>
      <c r="WSU219" s="1"/>
      <c r="WSV219" s="1"/>
      <c r="WSW219" s="1"/>
      <c r="WSX219" s="1"/>
      <c r="WSY219" s="1"/>
      <c r="WSZ219" s="1"/>
      <c r="WTA219" s="1"/>
      <c r="WTB219" s="1"/>
      <c r="WTC219" s="1"/>
      <c r="WTD219" s="1"/>
      <c r="WTE219" s="1"/>
      <c r="WTF219" s="1"/>
      <c r="WTG219" s="1"/>
      <c r="WTH219" s="1"/>
      <c r="WTI219" s="1"/>
      <c r="WTJ219" s="1"/>
      <c r="WTK219" s="1"/>
      <c r="WTL219" s="1"/>
      <c r="WTM219" s="1"/>
      <c r="WTN219" s="1"/>
      <c r="WTO219" s="1"/>
      <c r="WTP219" s="1"/>
      <c r="WTQ219" s="1"/>
      <c r="WTR219" s="1"/>
      <c r="WTS219" s="1"/>
      <c r="WTT219" s="1"/>
      <c r="WTU219" s="1"/>
      <c r="WTV219" s="1"/>
      <c r="WTW219" s="1"/>
      <c r="WTX219" s="1"/>
      <c r="WTY219" s="1"/>
      <c r="WTZ219" s="1"/>
      <c r="WUA219" s="1"/>
      <c r="WUB219" s="1"/>
      <c r="WUC219" s="1"/>
      <c r="WUD219" s="1"/>
      <c r="WUE219" s="1"/>
      <c r="WUF219" s="1"/>
      <c r="WUG219" s="1"/>
      <c r="WUH219" s="1"/>
      <c r="WUI219" s="1"/>
      <c r="WUJ219" s="1"/>
      <c r="WUK219" s="1"/>
      <c r="WUL219" s="1"/>
      <c r="WUM219" s="1"/>
      <c r="WUN219" s="1"/>
      <c r="WUO219" s="1"/>
      <c r="WUP219" s="1"/>
      <c r="WUQ219" s="1"/>
      <c r="WUR219" s="1"/>
      <c r="WUS219" s="1"/>
      <c r="WUT219" s="1"/>
      <c r="WUU219" s="1"/>
      <c r="WUV219" s="1"/>
      <c r="WUW219" s="1"/>
      <c r="WUX219" s="1"/>
      <c r="WUY219" s="1"/>
      <c r="WUZ219" s="1"/>
      <c r="WVA219" s="1"/>
      <c r="WVB219" s="1"/>
      <c r="WVC219" s="1"/>
      <c r="WVD219" s="1"/>
      <c r="WVE219" s="1"/>
      <c r="WVF219" s="1"/>
      <c r="WVG219" s="1"/>
      <c r="WVH219" s="1"/>
      <c r="WVI219" s="1"/>
      <c r="WVJ219" s="1"/>
      <c r="WVK219" s="1"/>
      <c r="WVL219" s="1"/>
      <c r="WVM219" s="1"/>
      <c r="WVN219" s="1"/>
      <c r="WVO219" s="1"/>
      <c r="WVP219" s="1"/>
      <c r="WVQ219" s="1"/>
      <c r="WVR219" s="1"/>
      <c r="WVS219" s="1"/>
      <c r="WVT219" s="1"/>
      <c r="WVU219" s="1"/>
      <c r="WVV219" s="1"/>
      <c r="WVW219" s="1"/>
      <c r="WVX219" s="1"/>
      <c r="WVY219" s="1"/>
      <c r="WVZ219" s="1"/>
      <c r="WWA219" s="1"/>
      <c r="WWB219" s="1"/>
      <c r="WWC219" s="1"/>
      <c r="WWD219" s="1"/>
      <c r="WWE219" s="1"/>
      <c r="WWF219" s="1"/>
      <c r="WWG219" s="1"/>
      <c r="WWH219" s="1"/>
      <c r="WWI219" s="1"/>
      <c r="WWJ219" s="1"/>
      <c r="WWK219" s="1"/>
      <c r="WWL219" s="1"/>
      <c r="WWM219" s="1"/>
      <c r="WWN219" s="1"/>
      <c r="WWO219" s="1"/>
      <c r="WWP219" s="1"/>
      <c r="WWQ219" s="1"/>
      <c r="WWR219" s="1"/>
      <c r="WWS219" s="1"/>
      <c r="WWT219" s="1"/>
      <c r="WWU219" s="1"/>
      <c r="WWV219" s="1"/>
      <c r="WWW219" s="1"/>
      <c r="WWX219" s="1"/>
      <c r="WWY219" s="1"/>
      <c r="WWZ219" s="1"/>
      <c r="WXA219" s="1"/>
      <c r="WXB219" s="1"/>
      <c r="WXC219" s="1"/>
      <c r="WXD219" s="1"/>
      <c r="WXE219" s="1"/>
      <c r="WXF219" s="1"/>
      <c r="WXG219" s="1"/>
      <c r="WXH219" s="1"/>
      <c r="WXI219" s="1"/>
      <c r="WXJ219" s="1"/>
      <c r="WXK219" s="1"/>
      <c r="WXL219" s="1"/>
      <c r="WXM219" s="1"/>
      <c r="WXN219" s="1"/>
      <c r="WXO219" s="1"/>
      <c r="WXP219" s="1"/>
      <c r="WXQ219" s="1"/>
      <c r="WXR219" s="1"/>
      <c r="WXS219" s="1"/>
      <c r="WXT219" s="1"/>
      <c r="WXU219" s="1"/>
      <c r="WXV219" s="1"/>
      <c r="WXW219" s="1"/>
      <c r="WXX219" s="1"/>
      <c r="WXY219" s="1"/>
      <c r="WXZ219" s="1"/>
      <c r="WYA219" s="1"/>
      <c r="WYB219" s="1"/>
      <c r="WYC219" s="1"/>
      <c r="WYD219" s="1"/>
      <c r="WYE219" s="1"/>
      <c r="WYF219" s="1"/>
      <c r="WYG219" s="1"/>
      <c r="WYH219" s="1"/>
      <c r="WYI219" s="1"/>
      <c r="WYJ219" s="1"/>
      <c r="WYK219" s="1"/>
      <c r="WYL219" s="1"/>
      <c r="WYM219" s="1"/>
      <c r="WYN219" s="1"/>
      <c r="WYO219" s="1"/>
      <c r="WYP219" s="1"/>
      <c r="WYQ219" s="1"/>
      <c r="WYR219" s="1"/>
      <c r="WYS219" s="1"/>
      <c r="WYT219" s="1"/>
      <c r="WYU219" s="1"/>
      <c r="WYV219" s="1"/>
      <c r="WYW219" s="1"/>
      <c r="WYX219" s="1"/>
      <c r="WYY219" s="1"/>
      <c r="WYZ219" s="1"/>
      <c r="WZA219" s="1"/>
      <c r="WZB219" s="1"/>
      <c r="WZC219" s="1"/>
      <c r="WZD219" s="1"/>
      <c r="WZE219" s="1"/>
      <c r="WZF219" s="1"/>
      <c r="WZG219" s="1"/>
      <c r="WZH219" s="1"/>
      <c r="WZI219" s="1"/>
      <c r="WZJ219" s="1"/>
      <c r="WZK219" s="1"/>
      <c r="WZL219" s="1"/>
      <c r="WZM219" s="1"/>
      <c r="WZN219" s="1"/>
      <c r="WZO219" s="1"/>
      <c r="WZP219" s="1"/>
      <c r="WZQ219" s="1"/>
      <c r="WZR219" s="1"/>
      <c r="WZS219" s="1"/>
      <c r="WZT219" s="1"/>
      <c r="WZU219" s="1"/>
      <c r="WZV219" s="1"/>
      <c r="WZW219" s="1"/>
      <c r="WZX219" s="1"/>
      <c r="WZY219" s="1"/>
      <c r="WZZ219" s="1"/>
      <c r="XAA219" s="1"/>
      <c r="XAB219" s="1"/>
      <c r="XAC219" s="1"/>
      <c r="XAD219" s="1"/>
      <c r="XAE219" s="1"/>
      <c r="XAF219" s="1"/>
      <c r="XAG219" s="1"/>
      <c r="XAH219" s="1"/>
      <c r="XAI219" s="1"/>
      <c r="XAJ219" s="1"/>
      <c r="XAK219" s="1"/>
      <c r="XAL219" s="1"/>
      <c r="XAM219" s="1"/>
      <c r="XAN219" s="1"/>
      <c r="XAO219" s="1"/>
      <c r="XAP219" s="1"/>
      <c r="XAQ219" s="1"/>
      <c r="XAR219" s="1"/>
      <c r="XAS219" s="1"/>
      <c r="XAT219" s="1"/>
      <c r="XAU219" s="1"/>
      <c r="XAV219" s="1"/>
      <c r="XAW219" s="1"/>
      <c r="XAX219" s="1"/>
      <c r="XAY219" s="1"/>
      <c r="XAZ219" s="1"/>
      <c r="XBA219" s="1"/>
      <c r="XBB219" s="1"/>
      <c r="XBC219" s="1"/>
      <c r="XBD219" s="1"/>
      <c r="XBE219" s="1"/>
      <c r="XBF219" s="1"/>
      <c r="XBG219" s="1"/>
      <c r="XBH219" s="1"/>
      <c r="XBI219" s="1"/>
      <c r="XBJ219" s="1"/>
      <c r="XBK219" s="1"/>
      <c r="XBL219" s="1"/>
      <c r="XBM219" s="1"/>
      <c r="XBN219" s="1"/>
      <c r="XBO219" s="1"/>
      <c r="XBP219" s="1"/>
      <c r="XBQ219" s="1"/>
      <c r="XBR219" s="1"/>
      <c r="XBS219" s="1"/>
      <c r="XBT219" s="1"/>
      <c r="XBU219" s="1"/>
      <c r="XBV219" s="1"/>
      <c r="XBW219" s="1"/>
      <c r="XBX219" s="1"/>
      <c r="XBY219" s="1"/>
      <c r="XBZ219" s="1"/>
      <c r="XCA219" s="1"/>
      <c r="XCB219" s="1"/>
      <c r="XCC219" s="1"/>
      <c r="XCD219" s="1"/>
      <c r="XCE219" s="1"/>
      <c r="XCF219" s="1"/>
      <c r="XCG219" s="1"/>
      <c r="XCH219" s="1"/>
      <c r="XCI219" s="1"/>
      <c r="XCJ219" s="1"/>
      <c r="XCK219" s="1"/>
      <c r="XCL219" s="1"/>
      <c r="XCM219" s="1"/>
      <c r="XCN219" s="1"/>
      <c r="XCO219" s="1"/>
      <c r="XCP219" s="1"/>
      <c r="XCQ219" s="1"/>
      <c r="XCR219" s="1"/>
      <c r="XCS219" s="1"/>
      <c r="XCT219" s="1"/>
      <c r="XCU219" s="1"/>
      <c r="XCV219" s="1"/>
      <c r="XCW219" s="1"/>
      <c r="XCX219" s="1"/>
      <c r="XCY219" s="1"/>
      <c r="XCZ219" s="1"/>
      <c r="XDA219" s="1"/>
      <c r="XDB219" s="1"/>
      <c r="XDC219" s="1"/>
      <c r="XDD219" s="1"/>
      <c r="XDE219" s="1"/>
      <c r="XDF219" s="1"/>
      <c r="XDG219" s="1"/>
      <c r="XDH219" s="1"/>
      <c r="XDI219" s="1"/>
      <c r="XDJ219" s="1"/>
      <c r="XDK219" s="1"/>
      <c r="XDL219" s="1"/>
      <c r="XDM219" s="1"/>
      <c r="XDN219" s="1"/>
      <c r="XDO219" s="1"/>
      <c r="XDP219" s="1"/>
      <c r="XDQ219" s="1"/>
      <c r="XDR219" s="1"/>
      <c r="XDS219" s="1"/>
      <c r="XDT219" s="1"/>
      <c r="XDU219" s="1"/>
      <c r="XDV219" s="1"/>
      <c r="XDW219" s="1"/>
      <c r="XDX219" s="1"/>
      <c r="XDY219" s="1"/>
      <c r="XDZ219" s="1"/>
      <c r="XEA219" s="1"/>
      <c r="XEB219" s="1"/>
      <c r="XEC219" s="1"/>
      <c r="XED219" s="1"/>
      <c r="XEE219" s="1"/>
      <c r="XEF219" s="1"/>
      <c r="XEG219" s="1"/>
      <c r="XEH219" s="1"/>
    </row>
    <row r="220" s="10" customFormat="1" ht="36" spans="1:23">
      <c r="A220" s="36">
        <v>208</v>
      </c>
      <c r="B220" s="32" t="s">
        <v>585</v>
      </c>
      <c r="C220" s="37" t="s">
        <v>31</v>
      </c>
      <c r="D220" s="67" t="s">
        <v>37</v>
      </c>
      <c r="E220" s="68" t="s">
        <v>586</v>
      </c>
      <c r="F220" s="39">
        <v>44562</v>
      </c>
      <c r="G220" s="69" t="s">
        <v>587</v>
      </c>
      <c r="H220" s="40" t="s">
        <v>39</v>
      </c>
      <c r="I220" s="32" t="s">
        <v>588</v>
      </c>
      <c r="J220" s="45">
        <v>80</v>
      </c>
      <c r="K220" s="45"/>
      <c r="L220" s="45">
        <v>80</v>
      </c>
      <c r="M220" s="37"/>
      <c r="N220" s="37"/>
      <c r="O220" s="45"/>
      <c r="P220" s="45">
        <v>100</v>
      </c>
      <c r="Q220" s="45">
        <v>350</v>
      </c>
      <c r="R220" s="37"/>
      <c r="S220" s="37"/>
      <c r="T220" s="37"/>
      <c r="U220" s="45" t="s">
        <v>589</v>
      </c>
      <c r="V220" s="45" t="s">
        <v>42</v>
      </c>
      <c r="W220" s="58" t="s">
        <v>43</v>
      </c>
    </row>
    <row r="221" ht="24" spans="1:23">
      <c r="A221" s="36">
        <v>209</v>
      </c>
      <c r="B221" s="68" t="s">
        <v>590</v>
      </c>
      <c r="C221" s="37" t="s">
        <v>30</v>
      </c>
      <c r="D221" s="67" t="s">
        <v>37</v>
      </c>
      <c r="E221" s="68" t="s">
        <v>586</v>
      </c>
      <c r="F221" s="39">
        <v>44593</v>
      </c>
      <c r="G221" s="69" t="s">
        <v>587</v>
      </c>
      <c r="H221" s="40" t="s">
        <v>39</v>
      </c>
      <c r="I221" s="37" t="s">
        <v>591</v>
      </c>
      <c r="J221" s="71">
        <v>500</v>
      </c>
      <c r="K221" s="71"/>
      <c r="L221" s="71">
        <v>500</v>
      </c>
      <c r="M221" s="71"/>
      <c r="N221" s="71"/>
      <c r="O221" s="82">
        <v>1</v>
      </c>
      <c r="P221" s="83">
        <v>4802</v>
      </c>
      <c r="Q221" s="83">
        <v>4802</v>
      </c>
      <c r="R221" s="71"/>
      <c r="S221" s="83">
        <v>4802</v>
      </c>
      <c r="T221" s="83">
        <v>4802</v>
      </c>
      <c r="U221" s="72" t="s">
        <v>592</v>
      </c>
      <c r="V221" s="37" t="s">
        <v>42</v>
      </c>
      <c r="W221" s="58" t="s">
        <v>43</v>
      </c>
    </row>
    <row r="222" ht="48" spans="1:23">
      <c r="A222" s="36">
        <v>210</v>
      </c>
      <c r="B222" s="68" t="s">
        <v>593</v>
      </c>
      <c r="C222" s="58" t="s">
        <v>31</v>
      </c>
      <c r="D222" s="38" t="s">
        <v>37</v>
      </c>
      <c r="E222" s="68" t="s">
        <v>586</v>
      </c>
      <c r="F222" s="69" t="s">
        <v>594</v>
      </c>
      <c r="G222" s="69" t="s">
        <v>587</v>
      </c>
      <c r="H222" s="40" t="s">
        <v>39</v>
      </c>
      <c r="I222" s="58" t="s">
        <v>595</v>
      </c>
      <c r="J222" s="71">
        <v>600</v>
      </c>
      <c r="K222" s="71"/>
      <c r="L222" s="71">
        <v>600</v>
      </c>
      <c r="M222" s="71"/>
      <c r="N222" s="71"/>
      <c r="O222" s="71"/>
      <c r="P222" s="71">
        <v>515</v>
      </c>
      <c r="Q222" s="71">
        <v>1800</v>
      </c>
      <c r="R222" s="71"/>
      <c r="S222" s="71">
        <v>515</v>
      </c>
      <c r="T222" s="71">
        <v>1800</v>
      </c>
      <c r="U222" s="58" t="s">
        <v>596</v>
      </c>
      <c r="V222" s="59" t="s">
        <v>42</v>
      </c>
      <c r="W222" s="58" t="s">
        <v>43</v>
      </c>
    </row>
    <row r="223" s="14" customFormat="1" ht="36" spans="1:23">
      <c r="A223" s="36">
        <v>211</v>
      </c>
      <c r="B223" s="70" t="s">
        <v>597</v>
      </c>
      <c r="C223" s="58" t="s">
        <v>31</v>
      </c>
      <c r="D223" s="71" t="s">
        <v>37</v>
      </c>
      <c r="E223" s="70" t="s">
        <v>586</v>
      </c>
      <c r="F223" s="69" t="s">
        <v>594</v>
      </c>
      <c r="G223" s="69" t="s">
        <v>587</v>
      </c>
      <c r="H223" s="72" t="s">
        <v>39</v>
      </c>
      <c r="I223" s="70" t="s">
        <v>598</v>
      </c>
      <c r="J223" s="70">
        <v>319</v>
      </c>
      <c r="K223" s="70"/>
      <c r="L223" s="70">
        <v>319</v>
      </c>
      <c r="M223" s="82"/>
      <c r="N223" s="82"/>
      <c r="O223" s="82"/>
      <c r="P223" s="70">
        <v>9115</v>
      </c>
      <c r="Q223" s="83">
        <v>31900</v>
      </c>
      <c r="R223" s="82"/>
      <c r="S223" s="70"/>
      <c r="T223" s="83"/>
      <c r="U223" s="58" t="s">
        <v>599</v>
      </c>
      <c r="V223" s="59" t="s">
        <v>42</v>
      </c>
      <c r="W223" s="58" t="s">
        <v>43</v>
      </c>
    </row>
    <row r="224" s="1" customFormat="1" ht="25" customHeight="1" spans="1:23">
      <c r="A224" s="36">
        <v>212</v>
      </c>
      <c r="B224" s="73" t="s">
        <v>600</v>
      </c>
      <c r="C224" s="37" t="s">
        <v>33</v>
      </c>
      <c r="D224" s="74" t="s">
        <v>37</v>
      </c>
      <c r="E224" s="75" t="s">
        <v>601</v>
      </c>
      <c r="F224" s="76">
        <v>44621</v>
      </c>
      <c r="G224" s="44">
        <v>44896</v>
      </c>
      <c r="H224" s="77" t="s">
        <v>39</v>
      </c>
      <c r="I224" s="77" t="s">
        <v>602</v>
      </c>
      <c r="J224" s="73">
        <v>40</v>
      </c>
      <c r="K224" s="73"/>
      <c r="L224" s="73">
        <v>40</v>
      </c>
      <c r="M224" s="84"/>
      <c r="N224" s="84"/>
      <c r="O224" s="36">
        <v>1</v>
      </c>
      <c r="P224" s="84"/>
      <c r="Q224" s="84"/>
      <c r="R224" s="90">
        <v>1</v>
      </c>
      <c r="S224" s="77">
        <v>70</v>
      </c>
      <c r="T224" s="77">
        <v>239</v>
      </c>
      <c r="U224" s="74" t="s">
        <v>603</v>
      </c>
      <c r="V224" s="59" t="s">
        <v>42</v>
      </c>
      <c r="W224" s="58" t="s">
        <v>604</v>
      </c>
    </row>
    <row r="225" s="1" customFormat="1" ht="25" customHeight="1" spans="1:23">
      <c r="A225" s="36">
        <v>213</v>
      </c>
      <c r="B225" s="55" t="s">
        <v>605</v>
      </c>
      <c r="C225" s="37" t="s">
        <v>33</v>
      </c>
      <c r="D225" s="37" t="s">
        <v>37</v>
      </c>
      <c r="E225" s="37" t="s">
        <v>606</v>
      </c>
      <c r="F225" s="76">
        <v>44621</v>
      </c>
      <c r="G225" s="44">
        <v>44896</v>
      </c>
      <c r="H225" s="37" t="s">
        <v>39</v>
      </c>
      <c r="I225" s="37" t="s">
        <v>607</v>
      </c>
      <c r="J225" s="36">
        <v>50</v>
      </c>
      <c r="K225" s="36"/>
      <c r="L225" s="36">
        <v>50</v>
      </c>
      <c r="M225" s="36"/>
      <c r="N225" s="36"/>
      <c r="O225" s="36">
        <v>1</v>
      </c>
      <c r="P225" s="36"/>
      <c r="Q225" s="36"/>
      <c r="R225" s="90">
        <v>1</v>
      </c>
      <c r="S225" s="37">
        <v>130</v>
      </c>
      <c r="T225" s="37">
        <v>483</v>
      </c>
      <c r="U225" s="37" t="s">
        <v>608</v>
      </c>
      <c r="V225" s="59" t="s">
        <v>42</v>
      </c>
      <c r="W225" s="58" t="s">
        <v>604</v>
      </c>
    </row>
    <row r="226" s="1" customFormat="1" ht="25" customHeight="1" spans="1:23">
      <c r="A226" s="36">
        <v>214</v>
      </c>
      <c r="B226" s="38" t="s">
        <v>609</v>
      </c>
      <c r="C226" s="37" t="s">
        <v>33</v>
      </c>
      <c r="D226" s="37" t="s">
        <v>37</v>
      </c>
      <c r="E226" s="38" t="s">
        <v>610</v>
      </c>
      <c r="F226" s="76">
        <v>44621</v>
      </c>
      <c r="G226" s="44">
        <v>44896</v>
      </c>
      <c r="H226" s="38" t="s">
        <v>39</v>
      </c>
      <c r="I226" s="38" t="s">
        <v>611</v>
      </c>
      <c r="J226" s="41">
        <v>50</v>
      </c>
      <c r="K226" s="41"/>
      <c r="L226" s="41">
        <v>50</v>
      </c>
      <c r="M226" s="41"/>
      <c r="N226" s="41"/>
      <c r="O226" s="36">
        <v>1</v>
      </c>
      <c r="P226" s="41"/>
      <c r="Q226" s="41"/>
      <c r="R226" s="90">
        <v>1</v>
      </c>
      <c r="S226" s="38">
        <v>57</v>
      </c>
      <c r="T226" s="38">
        <v>220</v>
      </c>
      <c r="U226" s="38" t="s">
        <v>612</v>
      </c>
      <c r="V226" s="59" t="s">
        <v>42</v>
      </c>
      <c r="W226" s="58" t="s">
        <v>604</v>
      </c>
    </row>
    <row r="227" s="1" customFormat="1" ht="25" customHeight="1" spans="1:23">
      <c r="A227" s="36">
        <v>215</v>
      </c>
      <c r="B227" s="37" t="s">
        <v>613</v>
      </c>
      <c r="C227" s="37" t="s">
        <v>33</v>
      </c>
      <c r="D227" s="50" t="s">
        <v>37</v>
      </c>
      <c r="E227" s="37" t="s">
        <v>614</v>
      </c>
      <c r="F227" s="76">
        <v>44621</v>
      </c>
      <c r="G227" s="44">
        <v>44896</v>
      </c>
      <c r="H227" s="38" t="s">
        <v>39</v>
      </c>
      <c r="I227" s="37" t="s">
        <v>615</v>
      </c>
      <c r="J227" s="41">
        <v>90</v>
      </c>
      <c r="K227" s="41"/>
      <c r="L227" s="41">
        <v>90</v>
      </c>
      <c r="M227" s="41"/>
      <c r="N227" s="41"/>
      <c r="O227" s="36">
        <v>1</v>
      </c>
      <c r="P227" s="41"/>
      <c r="Q227" s="41"/>
      <c r="R227" s="90">
        <v>1</v>
      </c>
      <c r="S227" s="38">
        <v>201</v>
      </c>
      <c r="T227" s="38">
        <v>450</v>
      </c>
      <c r="U227" s="38" t="s">
        <v>616</v>
      </c>
      <c r="V227" s="59" t="s">
        <v>42</v>
      </c>
      <c r="W227" s="58" t="s">
        <v>604</v>
      </c>
    </row>
    <row r="228" s="15" customFormat="1" ht="24" spans="1:23">
      <c r="A228" s="36">
        <v>216</v>
      </c>
      <c r="B228" s="37" t="s">
        <v>617</v>
      </c>
      <c r="C228" s="37" t="s">
        <v>33</v>
      </c>
      <c r="D228" s="59" t="s">
        <v>37</v>
      </c>
      <c r="E228" s="37" t="s">
        <v>618</v>
      </c>
      <c r="F228" s="76">
        <v>44621</v>
      </c>
      <c r="G228" s="44">
        <v>44896</v>
      </c>
      <c r="H228" s="37" t="s">
        <v>39</v>
      </c>
      <c r="I228" s="37" t="s">
        <v>619</v>
      </c>
      <c r="J228" s="85">
        <v>40</v>
      </c>
      <c r="K228" s="85"/>
      <c r="L228" s="85">
        <v>40</v>
      </c>
      <c r="M228" s="85"/>
      <c r="N228" s="85"/>
      <c r="O228" s="36">
        <v>1</v>
      </c>
      <c r="P228" s="85"/>
      <c r="Q228" s="85"/>
      <c r="R228" s="85"/>
      <c r="S228" s="59">
        <v>3</v>
      </c>
      <c r="T228" s="59">
        <v>9</v>
      </c>
      <c r="U228" s="37" t="s">
        <v>620</v>
      </c>
      <c r="V228" s="59" t="s">
        <v>42</v>
      </c>
      <c r="W228" s="58" t="s">
        <v>604</v>
      </c>
    </row>
    <row r="229" s="15" customFormat="1" ht="36" spans="1:23">
      <c r="A229" s="36">
        <v>217</v>
      </c>
      <c r="B229" s="38" t="s">
        <v>621</v>
      </c>
      <c r="C229" s="37" t="s">
        <v>33</v>
      </c>
      <c r="D229" s="38" t="s">
        <v>37</v>
      </c>
      <c r="E229" s="38" t="s">
        <v>206</v>
      </c>
      <c r="F229" s="76">
        <v>44621</v>
      </c>
      <c r="G229" s="44">
        <v>44896</v>
      </c>
      <c r="H229" s="37" t="s">
        <v>39</v>
      </c>
      <c r="I229" s="38" t="s">
        <v>622</v>
      </c>
      <c r="J229" s="41">
        <v>40</v>
      </c>
      <c r="K229" s="41"/>
      <c r="L229" s="41">
        <v>25</v>
      </c>
      <c r="M229" s="41"/>
      <c r="N229" s="41">
        <v>15</v>
      </c>
      <c r="O229" s="36">
        <v>1</v>
      </c>
      <c r="P229" s="41"/>
      <c r="Q229" s="41"/>
      <c r="R229" s="90">
        <v>1</v>
      </c>
      <c r="S229" s="38">
        <v>15</v>
      </c>
      <c r="T229" s="38">
        <v>56</v>
      </c>
      <c r="U229" s="38" t="s">
        <v>623</v>
      </c>
      <c r="V229" s="59" t="s">
        <v>42</v>
      </c>
      <c r="W229" s="58" t="s">
        <v>604</v>
      </c>
    </row>
    <row r="230" s="15" customFormat="1" ht="24" spans="1:23">
      <c r="A230" s="36">
        <v>218</v>
      </c>
      <c r="B230" s="38" t="s">
        <v>624</v>
      </c>
      <c r="C230" s="37" t="s">
        <v>30</v>
      </c>
      <c r="D230" s="38" t="s">
        <v>37</v>
      </c>
      <c r="E230" s="38" t="s">
        <v>625</v>
      </c>
      <c r="F230" s="76">
        <v>44621</v>
      </c>
      <c r="G230" s="44">
        <v>44896</v>
      </c>
      <c r="H230" s="38" t="s">
        <v>39</v>
      </c>
      <c r="I230" s="38" t="s">
        <v>626</v>
      </c>
      <c r="J230" s="41">
        <v>50</v>
      </c>
      <c r="K230" s="41"/>
      <c r="L230" s="41">
        <v>50</v>
      </c>
      <c r="M230" s="41"/>
      <c r="N230" s="41"/>
      <c r="O230" s="36">
        <v>1</v>
      </c>
      <c r="P230" s="41"/>
      <c r="Q230" s="41"/>
      <c r="R230" s="90">
        <v>1</v>
      </c>
      <c r="S230" s="38">
        <v>129</v>
      </c>
      <c r="T230" s="38">
        <v>455</v>
      </c>
      <c r="U230" s="37" t="s">
        <v>627</v>
      </c>
      <c r="V230" s="59" t="s">
        <v>42</v>
      </c>
      <c r="W230" s="58" t="s">
        <v>604</v>
      </c>
    </row>
    <row r="231" s="15" customFormat="1" ht="24" spans="1:23">
      <c r="A231" s="36">
        <v>219</v>
      </c>
      <c r="B231" s="38" t="s">
        <v>628</v>
      </c>
      <c r="C231" s="37" t="s">
        <v>33</v>
      </c>
      <c r="D231" s="38" t="s">
        <v>37</v>
      </c>
      <c r="E231" s="38" t="s">
        <v>629</v>
      </c>
      <c r="F231" s="76">
        <v>44621</v>
      </c>
      <c r="G231" s="44">
        <v>44896</v>
      </c>
      <c r="H231" s="38" t="s">
        <v>39</v>
      </c>
      <c r="I231" s="38" t="s">
        <v>630</v>
      </c>
      <c r="J231" s="86">
        <v>80</v>
      </c>
      <c r="K231" s="86"/>
      <c r="L231" s="86">
        <v>80</v>
      </c>
      <c r="M231" s="86"/>
      <c r="N231" s="86"/>
      <c r="O231" s="36">
        <v>1</v>
      </c>
      <c r="P231" s="86"/>
      <c r="Q231" s="86"/>
      <c r="R231" s="86"/>
      <c r="S231" s="50">
        <v>29</v>
      </c>
      <c r="T231" s="50">
        <v>84</v>
      </c>
      <c r="U231" s="38" t="s">
        <v>631</v>
      </c>
      <c r="V231" s="59" t="s">
        <v>42</v>
      </c>
      <c r="W231" s="58" t="s">
        <v>604</v>
      </c>
    </row>
    <row r="232" s="15" customFormat="1" ht="24" spans="1:23">
      <c r="A232" s="36">
        <v>220</v>
      </c>
      <c r="B232" s="41" t="s">
        <v>632</v>
      </c>
      <c r="C232" s="37" t="s">
        <v>33</v>
      </c>
      <c r="D232" s="37" t="s">
        <v>37</v>
      </c>
      <c r="E232" s="38" t="s">
        <v>633</v>
      </c>
      <c r="F232" s="76">
        <v>44621</v>
      </c>
      <c r="G232" s="44">
        <v>44896</v>
      </c>
      <c r="H232" s="37" t="s">
        <v>39</v>
      </c>
      <c r="I232" s="37" t="s">
        <v>634</v>
      </c>
      <c r="J232" s="36">
        <v>200</v>
      </c>
      <c r="K232" s="36"/>
      <c r="L232" s="36">
        <v>200</v>
      </c>
      <c r="M232" s="36"/>
      <c r="N232" s="36"/>
      <c r="O232" s="36">
        <v>1</v>
      </c>
      <c r="P232" s="36"/>
      <c r="Q232" s="36"/>
      <c r="R232" s="36">
        <v>1</v>
      </c>
      <c r="S232" s="37">
        <v>114</v>
      </c>
      <c r="T232" s="37">
        <v>326</v>
      </c>
      <c r="U232" s="37" t="s">
        <v>635</v>
      </c>
      <c r="V232" s="59" t="s">
        <v>42</v>
      </c>
      <c r="W232" s="58" t="s">
        <v>604</v>
      </c>
    </row>
    <row r="233" s="15" customFormat="1" ht="24" spans="1:23">
      <c r="A233" s="36">
        <v>221</v>
      </c>
      <c r="B233" s="37" t="s">
        <v>636</v>
      </c>
      <c r="C233" s="37" t="s">
        <v>33</v>
      </c>
      <c r="D233" s="37" t="s">
        <v>37</v>
      </c>
      <c r="E233" s="37" t="s">
        <v>363</v>
      </c>
      <c r="F233" s="76">
        <v>44621</v>
      </c>
      <c r="G233" s="44">
        <v>44896</v>
      </c>
      <c r="H233" s="37" t="s">
        <v>39</v>
      </c>
      <c r="I233" s="37" t="s">
        <v>637</v>
      </c>
      <c r="J233" s="36">
        <v>65</v>
      </c>
      <c r="K233" s="36"/>
      <c r="L233" s="36">
        <v>65</v>
      </c>
      <c r="M233" s="36"/>
      <c r="N233" s="36"/>
      <c r="O233" s="36">
        <v>1</v>
      </c>
      <c r="P233" s="36"/>
      <c r="Q233" s="36"/>
      <c r="R233" s="90">
        <v>1</v>
      </c>
      <c r="S233" s="37">
        <v>38</v>
      </c>
      <c r="T233" s="37">
        <v>158</v>
      </c>
      <c r="U233" s="74" t="s">
        <v>638</v>
      </c>
      <c r="V233" s="59" t="s">
        <v>42</v>
      </c>
      <c r="W233" s="58" t="s">
        <v>604</v>
      </c>
    </row>
    <row r="234" s="15" customFormat="1" ht="24" spans="1:23">
      <c r="A234" s="36">
        <v>222</v>
      </c>
      <c r="B234" s="49" t="s">
        <v>639</v>
      </c>
      <c r="C234" s="37" t="s">
        <v>33</v>
      </c>
      <c r="D234" s="49" t="s">
        <v>37</v>
      </c>
      <c r="E234" s="49" t="s">
        <v>640</v>
      </c>
      <c r="F234" s="76">
        <v>44621</v>
      </c>
      <c r="G234" s="44">
        <v>44896</v>
      </c>
      <c r="H234" s="49" t="s">
        <v>39</v>
      </c>
      <c r="I234" s="49" t="s">
        <v>641</v>
      </c>
      <c r="J234" s="87">
        <v>70</v>
      </c>
      <c r="K234" s="87"/>
      <c r="L234" s="87">
        <v>70</v>
      </c>
      <c r="M234" s="87"/>
      <c r="N234" s="87"/>
      <c r="O234" s="36">
        <v>1</v>
      </c>
      <c r="P234" s="87"/>
      <c r="Q234" s="87"/>
      <c r="R234" s="87"/>
      <c r="S234" s="49">
        <v>6</v>
      </c>
      <c r="T234" s="49">
        <v>30</v>
      </c>
      <c r="U234" s="49" t="s">
        <v>642</v>
      </c>
      <c r="V234" s="59" t="s">
        <v>42</v>
      </c>
      <c r="W234" s="58" t="s">
        <v>604</v>
      </c>
    </row>
    <row r="235" s="15" customFormat="1" ht="36" spans="1:23">
      <c r="A235" s="36">
        <v>223</v>
      </c>
      <c r="B235" s="38" t="s">
        <v>643</v>
      </c>
      <c r="C235" s="37" t="s">
        <v>33</v>
      </c>
      <c r="D235" s="38" t="s">
        <v>37</v>
      </c>
      <c r="E235" s="38" t="s">
        <v>644</v>
      </c>
      <c r="F235" s="76">
        <v>44621</v>
      </c>
      <c r="G235" s="44">
        <v>44896</v>
      </c>
      <c r="H235" s="38" t="s">
        <v>39</v>
      </c>
      <c r="I235" s="38" t="s">
        <v>645</v>
      </c>
      <c r="J235" s="41">
        <v>110</v>
      </c>
      <c r="K235" s="41"/>
      <c r="L235" s="41">
        <v>100</v>
      </c>
      <c r="M235" s="41">
        <v>10</v>
      </c>
      <c r="N235" s="41"/>
      <c r="O235" s="36">
        <v>1</v>
      </c>
      <c r="P235" s="41"/>
      <c r="Q235" s="41"/>
      <c r="R235" s="41"/>
      <c r="S235" s="37">
        <v>33</v>
      </c>
      <c r="T235" s="37">
        <v>110</v>
      </c>
      <c r="U235" s="38" t="s">
        <v>646</v>
      </c>
      <c r="V235" s="59" t="s">
        <v>42</v>
      </c>
      <c r="W235" s="58" t="s">
        <v>604</v>
      </c>
    </row>
    <row r="236" s="15" customFormat="1" ht="24" spans="1:23">
      <c r="A236" s="36">
        <v>224</v>
      </c>
      <c r="B236" s="38" t="s">
        <v>647</v>
      </c>
      <c r="C236" s="37" t="s">
        <v>33</v>
      </c>
      <c r="D236" s="38" t="s">
        <v>37</v>
      </c>
      <c r="E236" s="38" t="s">
        <v>648</v>
      </c>
      <c r="F236" s="76">
        <v>44621</v>
      </c>
      <c r="G236" s="44">
        <v>44896</v>
      </c>
      <c r="H236" s="38" t="s">
        <v>39</v>
      </c>
      <c r="I236" s="38" t="s">
        <v>649</v>
      </c>
      <c r="J236" s="41">
        <v>125</v>
      </c>
      <c r="K236" s="41"/>
      <c r="L236" s="41">
        <v>125</v>
      </c>
      <c r="M236" s="41"/>
      <c r="N236" s="41"/>
      <c r="O236" s="36">
        <v>1</v>
      </c>
      <c r="P236" s="41"/>
      <c r="Q236" s="41"/>
      <c r="R236" s="36">
        <v>1</v>
      </c>
      <c r="S236" s="37">
        <v>15</v>
      </c>
      <c r="T236" s="37">
        <v>60</v>
      </c>
      <c r="U236" s="38" t="s">
        <v>650</v>
      </c>
      <c r="V236" s="59" t="s">
        <v>42</v>
      </c>
      <c r="W236" s="58" t="s">
        <v>604</v>
      </c>
    </row>
    <row r="237" s="15" customFormat="1" ht="36" spans="1:23">
      <c r="A237" s="36">
        <v>225</v>
      </c>
      <c r="B237" s="58" t="s">
        <v>651</v>
      </c>
      <c r="C237" s="37" t="s">
        <v>33</v>
      </c>
      <c r="D237" s="37" t="s">
        <v>37</v>
      </c>
      <c r="E237" s="58" t="s">
        <v>652</v>
      </c>
      <c r="F237" s="76">
        <v>44621</v>
      </c>
      <c r="G237" s="44">
        <v>44896</v>
      </c>
      <c r="H237" s="38" t="s">
        <v>39</v>
      </c>
      <c r="I237" s="58" t="s">
        <v>653</v>
      </c>
      <c r="J237" s="72">
        <v>100</v>
      </c>
      <c r="K237" s="72"/>
      <c r="L237" s="72">
        <v>100</v>
      </c>
      <c r="M237" s="36"/>
      <c r="N237" s="36"/>
      <c r="O237" s="36">
        <v>1</v>
      </c>
      <c r="P237" s="36"/>
      <c r="Q237" s="36"/>
      <c r="R237" s="36"/>
      <c r="S237" s="37">
        <v>25</v>
      </c>
      <c r="T237" s="37">
        <v>112</v>
      </c>
      <c r="U237" s="58" t="s">
        <v>654</v>
      </c>
      <c r="V237" s="59" t="s">
        <v>42</v>
      </c>
      <c r="W237" s="58" t="s">
        <v>604</v>
      </c>
    </row>
    <row r="238" s="15" customFormat="1" ht="24" spans="1:23">
      <c r="A238" s="36">
        <v>226</v>
      </c>
      <c r="B238" s="58" t="s">
        <v>655</v>
      </c>
      <c r="C238" s="37" t="s">
        <v>33</v>
      </c>
      <c r="D238" s="37" t="s">
        <v>37</v>
      </c>
      <c r="E238" s="58" t="s">
        <v>478</v>
      </c>
      <c r="F238" s="76">
        <v>44621</v>
      </c>
      <c r="G238" s="44">
        <v>44896</v>
      </c>
      <c r="H238" s="38" t="s">
        <v>39</v>
      </c>
      <c r="I238" s="58" t="s">
        <v>656</v>
      </c>
      <c r="J238" s="72">
        <v>60</v>
      </c>
      <c r="K238" s="72"/>
      <c r="L238" s="72">
        <v>20</v>
      </c>
      <c r="M238" s="36">
        <v>40</v>
      </c>
      <c r="N238" s="36"/>
      <c r="O238" s="36">
        <v>1</v>
      </c>
      <c r="P238" s="36"/>
      <c r="Q238" s="36"/>
      <c r="R238" s="36"/>
      <c r="S238" s="37">
        <v>18</v>
      </c>
      <c r="T238" s="37">
        <v>56</v>
      </c>
      <c r="U238" s="58" t="s">
        <v>657</v>
      </c>
      <c r="V238" s="59" t="s">
        <v>42</v>
      </c>
      <c r="W238" s="58" t="s">
        <v>604</v>
      </c>
    </row>
    <row r="239" s="15" customFormat="1" ht="24" spans="1:23">
      <c r="A239" s="36">
        <v>227</v>
      </c>
      <c r="B239" s="58" t="s">
        <v>658</v>
      </c>
      <c r="C239" s="37" t="s">
        <v>33</v>
      </c>
      <c r="D239" s="37" t="s">
        <v>37</v>
      </c>
      <c r="E239" s="38" t="s">
        <v>659</v>
      </c>
      <c r="F239" s="76">
        <v>44621</v>
      </c>
      <c r="G239" s="44">
        <v>44896</v>
      </c>
      <c r="H239" s="38" t="s">
        <v>39</v>
      </c>
      <c r="I239" s="58" t="s">
        <v>660</v>
      </c>
      <c r="J239" s="72">
        <v>103</v>
      </c>
      <c r="K239" s="72"/>
      <c r="L239" s="72">
        <v>103</v>
      </c>
      <c r="M239" s="36"/>
      <c r="N239" s="36"/>
      <c r="O239" s="36">
        <v>1</v>
      </c>
      <c r="P239" s="36"/>
      <c r="Q239" s="36"/>
      <c r="R239" s="90">
        <v>1</v>
      </c>
      <c r="S239" s="37">
        <v>50</v>
      </c>
      <c r="T239" s="37">
        <v>170</v>
      </c>
      <c r="U239" s="58" t="s">
        <v>661</v>
      </c>
      <c r="V239" s="59" t="s">
        <v>42</v>
      </c>
      <c r="W239" s="58" t="s">
        <v>604</v>
      </c>
    </row>
    <row r="240" s="15" customFormat="1" ht="24" spans="1:23">
      <c r="A240" s="36">
        <v>228</v>
      </c>
      <c r="B240" s="37" t="s">
        <v>662</v>
      </c>
      <c r="C240" s="37" t="s">
        <v>33</v>
      </c>
      <c r="D240" s="37" t="s">
        <v>37</v>
      </c>
      <c r="E240" s="37" t="s">
        <v>38</v>
      </c>
      <c r="F240" s="76">
        <v>44621</v>
      </c>
      <c r="G240" s="44">
        <v>44896</v>
      </c>
      <c r="H240" s="38" t="s">
        <v>39</v>
      </c>
      <c r="I240" s="37" t="s">
        <v>663</v>
      </c>
      <c r="J240" s="36">
        <v>60</v>
      </c>
      <c r="K240" s="36"/>
      <c r="L240" s="36">
        <v>60</v>
      </c>
      <c r="M240" s="36"/>
      <c r="N240" s="36"/>
      <c r="O240" s="36">
        <v>1</v>
      </c>
      <c r="P240" s="36"/>
      <c r="Q240" s="36"/>
      <c r="R240" s="90">
        <v>1</v>
      </c>
      <c r="S240" s="37">
        <v>48</v>
      </c>
      <c r="T240" s="37">
        <v>166</v>
      </c>
      <c r="U240" s="38" t="s">
        <v>664</v>
      </c>
      <c r="V240" s="59" t="s">
        <v>42</v>
      </c>
      <c r="W240" s="58" t="s">
        <v>604</v>
      </c>
    </row>
    <row r="241" s="15" customFormat="1" ht="24" spans="1:23">
      <c r="A241" s="36">
        <v>229</v>
      </c>
      <c r="B241" s="37" t="s">
        <v>662</v>
      </c>
      <c r="C241" s="37" t="s">
        <v>33</v>
      </c>
      <c r="D241" s="37" t="s">
        <v>37</v>
      </c>
      <c r="E241" s="37" t="s">
        <v>38</v>
      </c>
      <c r="F241" s="76">
        <v>44621</v>
      </c>
      <c r="G241" s="44">
        <v>44896</v>
      </c>
      <c r="H241" s="38" t="s">
        <v>39</v>
      </c>
      <c r="I241" s="37" t="s">
        <v>665</v>
      </c>
      <c r="J241" s="36">
        <v>100</v>
      </c>
      <c r="K241" s="36"/>
      <c r="L241" s="36">
        <v>100</v>
      </c>
      <c r="M241" s="36"/>
      <c r="N241" s="36"/>
      <c r="O241" s="36">
        <v>1</v>
      </c>
      <c r="P241" s="36"/>
      <c r="Q241" s="36"/>
      <c r="R241" s="90">
        <v>1</v>
      </c>
      <c r="S241" s="37">
        <v>150</v>
      </c>
      <c r="T241" s="37">
        <v>540</v>
      </c>
      <c r="U241" s="38" t="s">
        <v>666</v>
      </c>
      <c r="V241" s="59" t="s">
        <v>42</v>
      </c>
      <c r="W241" s="58" t="s">
        <v>604</v>
      </c>
    </row>
    <row r="242" s="15" customFormat="1" ht="24" spans="1:23">
      <c r="A242" s="36">
        <v>230</v>
      </c>
      <c r="B242" s="37" t="s">
        <v>662</v>
      </c>
      <c r="C242" s="37" t="s">
        <v>33</v>
      </c>
      <c r="D242" s="37" t="s">
        <v>37</v>
      </c>
      <c r="E242" s="37" t="s">
        <v>38</v>
      </c>
      <c r="F242" s="76">
        <v>44621</v>
      </c>
      <c r="G242" s="44">
        <v>44896</v>
      </c>
      <c r="H242" s="38" t="s">
        <v>39</v>
      </c>
      <c r="I242" s="37" t="s">
        <v>667</v>
      </c>
      <c r="J242" s="36">
        <v>50</v>
      </c>
      <c r="K242" s="36"/>
      <c r="L242" s="36">
        <v>50</v>
      </c>
      <c r="M242" s="36"/>
      <c r="N242" s="36"/>
      <c r="O242" s="36">
        <v>1</v>
      </c>
      <c r="P242" s="36"/>
      <c r="Q242" s="36"/>
      <c r="R242" s="90">
        <v>1</v>
      </c>
      <c r="S242" s="37">
        <v>38</v>
      </c>
      <c r="T242" s="37">
        <v>150</v>
      </c>
      <c r="U242" s="38" t="s">
        <v>668</v>
      </c>
      <c r="V242" s="59" t="s">
        <v>42</v>
      </c>
      <c r="W242" s="58" t="s">
        <v>604</v>
      </c>
    </row>
    <row r="243" s="15" customFormat="1" ht="24" spans="1:23">
      <c r="A243" s="36">
        <v>231</v>
      </c>
      <c r="B243" s="37" t="s">
        <v>662</v>
      </c>
      <c r="C243" s="37" t="s">
        <v>33</v>
      </c>
      <c r="D243" s="37" t="s">
        <v>37</v>
      </c>
      <c r="E243" s="37" t="s">
        <v>38</v>
      </c>
      <c r="F243" s="76">
        <v>44621</v>
      </c>
      <c r="G243" s="44">
        <v>44896</v>
      </c>
      <c r="H243" s="38" t="s">
        <v>39</v>
      </c>
      <c r="I243" s="37" t="s">
        <v>669</v>
      </c>
      <c r="J243" s="36">
        <v>50</v>
      </c>
      <c r="K243" s="36"/>
      <c r="L243" s="36">
        <v>50</v>
      </c>
      <c r="M243" s="36"/>
      <c r="N243" s="36"/>
      <c r="O243" s="36">
        <v>1</v>
      </c>
      <c r="P243" s="36"/>
      <c r="Q243" s="36"/>
      <c r="R243" s="90">
        <v>1</v>
      </c>
      <c r="S243" s="37">
        <v>119</v>
      </c>
      <c r="T243" s="37">
        <v>445</v>
      </c>
      <c r="U243" s="38" t="s">
        <v>670</v>
      </c>
      <c r="V243" s="59" t="s">
        <v>42</v>
      </c>
      <c r="W243" s="58" t="s">
        <v>604</v>
      </c>
    </row>
    <row r="244" s="15" customFormat="1" ht="24" spans="1:23">
      <c r="A244" s="36">
        <v>232</v>
      </c>
      <c r="B244" s="37" t="s">
        <v>671</v>
      </c>
      <c r="C244" s="37" t="s">
        <v>33</v>
      </c>
      <c r="D244" s="37" t="s">
        <v>37</v>
      </c>
      <c r="E244" s="37" t="s">
        <v>672</v>
      </c>
      <c r="F244" s="76">
        <v>44621</v>
      </c>
      <c r="G244" s="44">
        <v>44896</v>
      </c>
      <c r="H244" s="38" t="s">
        <v>39</v>
      </c>
      <c r="I244" s="37" t="s">
        <v>673</v>
      </c>
      <c r="J244" s="36">
        <v>160</v>
      </c>
      <c r="K244" s="36"/>
      <c r="L244" s="36">
        <v>160</v>
      </c>
      <c r="M244" s="36"/>
      <c r="N244" s="36"/>
      <c r="O244" s="36">
        <v>1</v>
      </c>
      <c r="P244" s="36"/>
      <c r="Q244" s="36"/>
      <c r="R244" s="90">
        <v>1</v>
      </c>
      <c r="S244" s="37">
        <v>145</v>
      </c>
      <c r="T244" s="37">
        <v>263</v>
      </c>
      <c r="U244" s="63" t="s">
        <v>674</v>
      </c>
      <c r="V244" s="59" t="s">
        <v>42</v>
      </c>
      <c r="W244" s="58" t="s">
        <v>604</v>
      </c>
    </row>
    <row r="245" s="15" customFormat="1" ht="24" spans="1:23">
      <c r="A245" s="36">
        <v>233</v>
      </c>
      <c r="B245" s="37" t="s">
        <v>675</v>
      </c>
      <c r="C245" s="37" t="s">
        <v>33</v>
      </c>
      <c r="D245" s="37" t="s">
        <v>37</v>
      </c>
      <c r="E245" s="37" t="s">
        <v>659</v>
      </c>
      <c r="F245" s="76">
        <v>44621</v>
      </c>
      <c r="G245" s="44">
        <v>44896</v>
      </c>
      <c r="H245" s="40" t="s">
        <v>39</v>
      </c>
      <c r="I245" s="37" t="s">
        <v>676</v>
      </c>
      <c r="J245" s="36">
        <v>120</v>
      </c>
      <c r="K245" s="36"/>
      <c r="L245" s="36">
        <v>120</v>
      </c>
      <c r="M245" s="36"/>
      <c r="N245" s="36"/>
      <c r="O245" s="36">
        <v>1</v>
      </c>
      <c r="P245" s="36"/>
      <c r="Q245" s="36"/>
      <c r="R245" s="90">
        <v>1</v>
      </c>
      <c r="S245" s="37">
        <v>161</v>
      </c>
      <c r="T245" s="37">
        <v>597</v>
      </c>
      <c r="U245" s="37" t="s">
        <v>677</v>
      </c>
      <c r="V245" s="59" t="s">
        <v>42</v>
      </c>
      <c r="W245" s="58" t="s">
        <v>604</v>
      </c>
    </row>
    <row r="246" s="15" customFormat="1" ht="24" spans="1:23">
      <c r="A246" s="36">
        <v>234</v>
      </c>
      <c r="B246" s="37" t="s">
        <v>678</v>
      </c>
      <c r="C246" s="37" t="s">
        <v>33</v>
      </c>
      <c r="D246" s="37" t="s">
        <v>37</v>
      </c>
      <c r="E246" s="37" t="s">
        <v>679</v>
      </c>
      <c r="F246" s="76">
        <v>44621</v>
      </c>
      <c r="G246" s="44">
        <v>44896</v>
      </c>
      <c r="H246" s="40" t="s">
        <v>39</v>
      </c>
      <c r="I246" s="37" t="s">
        <v>680</v>
      </c>
      <c r="J246" s="36">
        <v>72</v>
      </c>
      <c r="K246" s="36"/>
      <c r="L246" s="36">
        <v>72</v>
      </c>
      <c r="M246" s="36"/>
      <c r="N246" s="36"/>
      <c r="O246" s="36">
        <v>1</v>
      </c>
      <c r="P246" s="36"/>
      <c r="Q246" s="36"/>
      <c r="R246" s="36"/>
      <c r="S246" s="37">
        <v>47</v>
      </c>
      <c r="T246" s="37">
        <v>173</v>
      </c>
      <c r="U246" s="37" t="s">
        <v>681</v>
      </c>
      <c r="V246" s="59" t="s">
        <v>42</v>
      </c>
      <c r="W246" s="58" t="s">
        <v>604</v>
      </c>
    </row>
    <row r="247" s="15" customFormat="1" ht="36" spans="1:23">
      <c r="A247" s="36">
        <v>235</v>
      </c>
      <c r="B247" s="49" t="s">
        <v>682</v>
      </c>
      <c r="C247" s="37" t="s">
        <v>33</v>
      </c>
      <c r="D247" s="49" t="s">
        <v>37</v>
      </c>
      <c r="E247" s="49" t="s">
        <v>683</v>
      </c>
      <c r="F247" s="76">
        <v>44621</v>
      </c>
      <c r="G247" s="44">
        <v>44896</v>
      </c>
      <c r="H247" s="78" t="s">
        <v>39</v>
      </c>
      <c r="I247" s="49" t="s">
        <v>684</v>
      </c>
      <c r="J247" s="87">
        <v>100</v>
      </c>
      <c r="K247" s="87"/>
      <c r="L247" s="87">
        <v>100</v>
      </c>
      <c r="M247" s="87"/>
      <c r="N247" s="87"/>
      <c r="O247" s="36">
        <v>1</v>
      </c>
      <c r="P247" s="87"/>
      <c r="Q247" s="87"/>
      <c r="R247" s="90">
        <v>1</v>
      </c>
      <c r="S247" s="49">
        <v>68</v>
      </c>
      <c r="T247" s="49">
        <v>269</v>
      </c>
      <c r="U247" s="49" t="s">
        <v>685</v>
      </c>
      <c r="V247" s="59" t="s">
        <v>42</v>
      </c>
      <c r="W247" s="58" t="s">
        <v>604</v>
      </c>
    </row>
    <row r="248" s="15" customFormat="1" ht="24" spans="1:23">
      <c r="A248" s="36">
        <v>236</v>
      </c>
      <c r="B248" s="49" t="s">
        <v>686</v>
      </c>
      <c r="C248" s="37" t="s">
        <v>33</v>
      </c>
      <c r="D248" s="49" t="s">
        <v>37</v>
      </c>
      <c r="E248" s="49" t="s">
        <v>687</v>
      </c>
      <c r="F248" s="76">
        <v>44621</v>
      </c>
      <c r="G248" s="44">
        <v>44896</v>
      </c>
      <c r="H248" s="78" t="s">
        <v>39</v>
      </c>
      <c r="I248" s="49" t="s">
        <v>688</v>
      </c>
      <c r="J248" s="87">
        <v>80</v>
      </c>
      <c r="K248" s="87"/>
      <c r="L248" s="87">
        <v>80</v>
      </c>
      <c r="M248" s="87"/>
      <c r="N248" s="87"/>
      <c r="O248" s="36">
        <v>1</v>
      </c>
      <c r="P248" s="87"/>
      <c r="Q248" s="87"/>
      <c r="R248" s="90">
        <v>1</v>
      </c>
      <c r="S248" s="49">
        <v>1020</v>
      </c>
      <c r="T248" s="49">
        <v>420</v>
      </c>
      <c r="U248" s="49" t="s">
        <v>689</v>
      </c>
      <c r="V248" s="59" t="s">
        <v>42</v>
      </c>
      <c r="W248" s="58" t="s">
        <v>604</v>
      </c>
    </row>
    <row r="249" s="15" customFormat="1" ht="24" spans="1:23">
      <c r="A249" s="36">
        <v>237</v>
      </c>
      <c r="B249" s="49" t="s">
        <v>690</v>
      </c>
      <c r="C249" s="37" t="s">
        <v>33</v>
      </c>
      <c r="D249" s="49" t="s">
        <v>37</v>
      </c>
      <c r="E249" s="49" t="s">
        <v>691</v>
      </c>
      <c r="F249" s="76">
        <v>44621</v>
      </c>
      <c r="G249" s="44">
        <v>44896</v>
      </c>
      <c r="H249" s="78" t="s">
        <v>39</v>
      </c>
      <c r="I249" s="49" t="s">
        <v>692</v>
      </c>
      <c r="J249" s="87">
        <v>50</v>
      </c>
      <c r="K249" s="87"/>
      <c r="L249" s="87">
        <v>50</v>
      </c>
      <c r="M249" s="87"/>
      <c r="N249" s="87"/>
      <c r="O249" s="36">
        <v>1</v>
      </c>
      <c r="P249" s="87"/>
      <c r="Q249" s="87"/>
      <c r="R249" s="90">
        <v>1</v>
      </c>
      <c r="S249" s="49">
        <v>190</v>
      </c>
      <c r="T249" s="49">
        <v>643</v>
      </c>
      <c r="U249" s="49" t="s">
        <v>693</v>
      </c>
      <c r="V249" s="59" t="s">
        <v>42</v>
      </c>
      <c r="W249" s="58" t="s">
        <v>604</v>
      </c>
    </row>
    <row r="250" s="15" customFormat="1" ht="24" spans="1:23">
      <c r="A250" s="36">
        <v>238</v>
      </c>
      <c r="B250" s="49" t="s">
        <v>694</v>
      </c>
      <c r="C250" s="37" t="s">
        <v>33</v>
      </c>
      <c r="D250" s="49" t="s">
        <v>37</v>
      </c>
      <c r="E250" s="49" t="s">
        <v>255</v>
      </c>
      <c r="F250" s="76">
        <v>44621</v>
      </c>
      <c r="G250" s="44">
        <v>44896</v>
      </c>
      <c r="H250" s="78" t="s">
        <v>39</v>
      </c>
      <c r="I250" s="49" t="s">
        <v>695</v>
      </c>
      <c r="J250" s="87">
        <v>50</v>
      </c>
      <c r="K250" s="87"/>
      <c r="L250" s="87">
        <v>50</v>
      </c>
      <c r="M250" s="87"/>
      <c r="N250" s="87"/>
      <c r="O250" s="36">
        <v>1</v>
      </c>
      <c r="P250" s="87"/>
      <c r="Q250" s="87"/>
      <c r="R250" s="90">
        <v>1</v>
      </c>
      <c r="S250" s="49">
        <v>30</v>
      </c>
      <c r="T250" s="49">
        <v>101</v>
      </c>
      <c r="U250" s="49" t="s">
        <v>696</v>
      </c>
      <c r="V250" s="59" t="s">
        <v>42</v>
      </c>
      <c r="W250" s="58" t="s">
        <v>604</v>
      </c>
    </row>
    <row r="251" s="15" customFormat="1" ht="36" spans="1:23">
      <c r="A251" s="36">
        <v>239</v>
      </c>
      <c r="B251" s="49" t="s">
        <v>697</v>
      </c>
      <c r="C251" s="37" t="s">
        <v>33</v>
      </c>
      <c r="D251" s="49" t="s">
        <v>37</v>
      </c>
      <c r="E251" s="49" t="s">
        <v>206</v>
      </c>
      <c r="F251" s="76">
        <v>44621</v>
      </c>
      <c r="G251" s="44">
        <v>44896</v>
      </c>
      <c r="H251" s="78" t="s">
        <v>39</v>
      </c>
      <c r="I251" s="49" t="s">
        <v>698</v>
      </c>
      <c r="J251" s="87">
        <v>260</v>
      </c>
      <c r="K251" s="87"/>
      <c r="L251" s="87">
        <v>260</v>
      </c>
      <c r="M251" s="87"/>
      <c r="N251" s="87"/>
      <c r="O251" s="36">
        <v>1</v>
      </c>
      <c r="P251" s="87"/>
      <c r="Q251" s="87"/>
      <c r="R251" s="90">
        <v>1</v>
      </c>
      <c r="S251" s="49">
        <v>23</v>
      </c>
      <c r="T251" s="49">
        <v>65</v>
      </c>
      <c r="U251" s="49" t="s">
        <v>699</v>
      </c>
      <c r="V251" s="59" t="s">
        <v>42</v>
      </c>
      <c r="W251" s="58" t="s">
        <v>604</v>
      </c>
    </row>
    <row r="252" s="15" customFormat="1" ht="24" spans="1:23">
      <c r="A252" s="36">
        <v>240</v>
      </c>
      <c r="B252" s="49" t="s">
        <v>700</v>
      </c>
      <c r="C252" s="37" t="s">
        <v>33</v>
      </c>
      <c r="D252" s="49" t="s">
        <v>37</v>
      </c>
      <c r="E252" s="49" t="s">
        <v>701</v>
      </c>
      <c r="F252" s="76">
        <v>44621</v>
      </c>
      <c r="G252" s="44">
        <v>44896</v>
      </c>
      <c r="H252" s="78" t="s">
        <v>39</v>
      </c>
      <c r="I252" s="49" t="s">
        <v>702</v>
      </c>
      <c r="J252" s="87">
        <v>60</v>
      </c>
      <c r="K252" s="87"/>
      <c r="L252" s="87">
        <v>60</v>
      </c>
      <c r="M252" s="87"/>
      <c r="N252" s="87"/>
      <c r="O252" s="36">
        <v>1</v>
      </c>
      <c r="P252" s="87"/>
      <c r="Q252" s="87"/>
      <c r="R252" s="90">
        <v>1</v>
      </c>
      <c r="S252" s="49">
        <v>58</v>
      </c>
      <c r="T252" s="49">
        <v>239</v>
      </c>
      <c r="U252" s="49" t="s">
        <v>703</v>
      </c>
      <c r="V252" s="59" t="s">
        <v>42</v>
      </c>
      <c r="W252" s="58" t="s">
        <v>604</v>
      </c>
    </row>
    <row r="253" s="15" customFormat="1" ht="24" spans="1:23">
      <c r="A253" s="36">
        <v>241</v>
      </c>
      <c r="B253" s="49" t="s">
        <v>636</v>
      </c>
      <c r="C253" s="37" t="s">
        <v>33</v>
      </c>
      <c r="D253" s="49" t="s">
        <v>37</v>
      </c>
      <c r="E253" s="49" t="s">
        <v>363</v>
      </c>
      <c r="F253" s="76">
        <v>44621</v>
      </c>
      <c r="G253" s="44">
        <v>44896</v>
      </c>
      <c r="H253" s="78" t="s">
        <v>39</v>
      </c>
      <c r="I253" s="49" t="s">
        <v>704</v>
      </c>
      <c r="J253" s="87">
        <v>75</v>
      </c>
      <c r="K253" s="87"/>
      <c r="L253" s="87">
        <v>75</v>
      </c>
      <c r="M253" s="87"/>
      <c r="N253" s="87"/>
      <c r="O253" s="36">
        <v>1</v>
      </c>
      <c r="P253" s="87"/>
      <c r="Q253" s="87"/>
      <c r="R253" s="90">
        <v>1</v>
      </c>
      <c r="S253" s="49">
        <v>46</v>
      </c>
      <c r="T253" s="49">
        <v>176</v>
      </c>
      <c r="U253" s="49" t="s">
        <v>705</v>
      </c>
      <c r="V253" s="59" t="s">
        <v>42</v>
      </c>
      <c r="W253" s="58" t="s">
        <v>604</v>
      </c>
    </row>
    <row r="254" s="15" customFormat="1" ht="36" spans="1:23">
      <c r="A254" s="36">
        <v>242</v>
      </c>
      <c r="B254" s="70" t="s">
        <v>706</v>
      </c>
      <c r="C254" s="37" t="s">
        <v>33</v>
      </c>
      <c r="D254" s="71" t="s">
        <v>37</v>
      </c>
      <c r="E254" s="70" t="s">
        <v>707</v>
      </c>
      <c r="F254" s="76">
        <v>44621</v>
      </c>
      <c r="G254" s="44">
        <v>44896</v>
      </c>
      <c r="H254" s="72" t="s">
        <v>39</v>
      </c>
      <c r="I254" s="70" t="s">
        <v>708</v>
      </c>
      <c r="J254" s="70">
        <v>210</v>
      </c>
      <c r="K254" s="70"/>
      <c r="L254" s="70">
        <v>210</v>
      </c>
      <c r="M254" s="82"/>
      <c r="N254" s="82"/>
      <c r="O254" s="36">
        <v>1</v>
      </c>
      <c r="P254" s="82"/>
      <c r="Q254" s="82"/>
      <c r="R254" s="90">
        <v>1</v>
      </c>
      <c r="S254" s="70">
        <v>35</v>
      </c>
      <c r="T254" s="83">
        <v>118</v>
      </c>
      <c r="U254" s="58" t="s">
        <v>709</v>
      </c>
      <c r="V254" s="59" t="s">
        <v>42</v>
      </c>
      <c r="W254" s="58" t="s">
        <v>604</v>
      </c>
    </row>
    <row r="255" s="15" customFormat="1" ht="36" spans="1:23">
      <c r="A255" s="36">
        <v>243</v>
      </c>
      <c r="B255" s="70" t="s">
        <v>710</v>
      </c>
      <c r="C255" s="37" t="s">
        <v>33</v>
      </c>
      <c r="D255" s="71" t="s">
        <v>37</v>
      </c>
      <c r="E255" s="70" t="s">
        <v>711</v>
      </c>
      <c r="F255" s="76">
        <v>44621</v>
      </c>
      <c r="G255" s="44">
        <v>44896</v>
      </c>
      <c r="H255" s="72" t="s">
        <v>39</v>
      </c>
      <c r="I255" s="70" t="s">
        <v>712</v>
      </c>
      <c r="J255" s="70">
        <v>220</v>
      </c>
      <c r="K255" s="70"/>
      <c r="L255" s="70">
        <v>220</v>
      </c>
      <c r="M255" s="82"/>
      <c r="N255" s="82"/>
      <c r="O255" s="36">
        <v>1</v>
      </c>
      <c r="P255" s="82"/>
      <c r="Q255" s="82"/>
      <c r="R255" s="90">
        <v>1</v>
      </c>
      <c r="S255" s="70">
        <v>57</v>
      </c>
      <c r="T255" s="83">
        <v>211</v>
      </c>
      <c r="U255" s="58" t="s">
        <v>713</v>
      </c>
      <c r="V255" s="59" t="s">
        <v>42</v>
      </c>
      <c r="W255" s="58" t="s">
        <v>604</v>
      </c>
    </row>
    <row r="256" s="15" customFormat="1" ht="36" spans="1:23">
      <c r="A256" s="36">
        <v>244</v>
      </c>
      <c r="B256" s="70" t="s">
        <v>714</v>
      </c>
      <c r="C256" s="37" t="s">
        <v>33</v>
      </c>
      <c r="D256" s="71" t="s">
        <v>37</v>
      </c>
      <c r="E256" s="70" t="s">
        <v>715</v>
      </c>
      <c r="F256" s="76">
        <v>44621</v>
      </c>
      <c r="G256" s="44">
        <v>44896</v>
      </c>
      <c r="H256" s="72" t="s">
        <v>39</v>
      </c>
      <c r="I256" s="70" t="s">
        <v>716</v>
      </c>
      <c r="J256" s="70">
        <v>250</v>
      </c>
      <c r="K256" s="70"/>
      <c r="L256" s="70">
        <v>250</v>
      </c>
      <c r="M256" s="82"/>
      <c r="N256" s="82"/>
      <c r="O256" s="36">
        <v>1</v>
      </c>
      <c r="P256" s="82"/>
      <c r="Q256" s="82"/>
      <c r="R256" s="82"/>
      <c r="S256" s="70">
        <v>23</v>
      </c>
      <c r="T256" s="83">
        <v>81</v>
      </c>
      <c r="U256" s="58" t="s">
        <v>717</v>
      </c>
      <c r="V256" s="59" t="s">
        <v>42</v>
      </c>
      <c r="W256" s="58" t="s">
        <v>604</v>
      </c>
    </row>
    <row r="257" s="15" customFormat="1" ht="24" spans="1:23">
      <c r="A257" s="36">
        <v>245</v>
      </c>
      <c r="B257" s="70" t="s">
        <v>718</v>
      </c>
      <c r="C257" s="37" t="s">
        <v>33</v>
      </c>
      <c r="D257" s="71" t="s">
        <v>37</v>
      </c>
      <c r="E257" s="70" t="s">
        <v>719</v>
      </c>
      <c r="F257" s="76">
        <v>44621</v>
      </c>
      <c r="G257" s="44">
        <v>44896</v>
      </c>
      <c r="H257" s="72" t="s">
        <v>39</v>
      </c>
      <c r="I257" s="70" t="s">
        <v>720</v>
      </c>
      <c r="J257" s="70">
        <v>70</v>
      </c>
      <c r="K257" s="70"/>
      <c r="L257" s="70">
        <v>70</v>
      </c>
      <c r="M257" s="82"/>
      <c r="N257" s="82"/>
      <c r="O257" s="82">
        <v>1</v>
      </c>
      <c r="P257" s="82"/>
      <c r="Q257" s="82"/>
      <c r="R257" s="90">
        <v>1</v>
      </c>
      <c r="S257" s="70">
        <v>65</v>
      </c>
      <c r="T257" s="83">
        <v>252</v>
      </c>
      <c r="U257" s="58" t="s">
        <v>721</v>
      </c>
      <c r="V257" s="59" t="s">
        <v>42</v>
      </c>
      <c r="W257" s="58" t="s">
        <v>604</v>
      </c>
    </row>
    <row r="258" s="15" customFormat="1" ht="48" spans="1:23">
      <c r="A258" s="36">
        <v>246</v>
      </c>
      <c r="B258" s="70" t="s">
        <v>722</v>
      </c>
      <c r="C258" s="37" t="s">
        <v>33</v>
      </c>
      <c r="D258" s="71" t="s">
        <v>37</v>
      </c>
      <c r="E258" s="70" t="s">
        <v>719</v>
      </c>
      <c r="F258" s="76">
        <v>44621</v>
      </c>
      <c r="G258" s="44">
        <v>44896</v>
      </c>
      <c r="H258" s="72" t="s">
        <v>39</v>
      </c>
      <c r="I258" s="70" t="s">
        <v>723</v>
      </c>
      <c r="J258" s="70">
        <v>110</v>
      </c>
      <c r="K258" s="70"/>
      <c r="L258" s="70">
        <v>110</v>
      </c>
      <c r="M258" s="82"/>
      <c r="N258" s="82"/>
      <c r="O258" s="82">
        <v>1</v>
      </c>
      <c r="P258" s="82"/>
      <c r="Q258" s="82"/>
      <c r="R258" s="90">
        <v>1</v>
      </c>
      <c r="S258" s="70">
        <v>14</v>
      </c>
      <c r="T258" s="83">
        <v>54</v>
      </c>
      <c r="U258" s="58" t="s">
        <v>724</v>
      </c>
      <c r="V258" s="59" t="s">
        <v>42</v>
      </c>
      <c r="W258" s="58" t="s">
        <v>604</v>
      </c>
    </row>
    <row r="259" s="15" customFormat="1" ht="48" spans="1:23">
      <c r="A259" s="36">
        <v>247</v>
      </c>
      <c r="B259" s="70" t="s">
        <v>722</v>
      </c>
      <c r="C259" s="37" t="s">
        <v>33</v>
      </c>
      <c r="D259" s="71" t="s">
        <v>37</v>
      </c>
      <c r="E259" s="70" t="s">
        <v>719</v>
      </c>
      <c r="F259" s="76">
        <v>44621</v>
      </c>
      <c r="G259" s="44">
        <v>44896</v>
      </c>
      <c r="H259" s="72" t="s">
        <v>39</v>
      </c>
      <c r="I259" s="70" t="s">
        <v>725</v>
      </c>
      <c r="J259" s="70">
        <v>110</v>
      </c>
      <c r="K259" s="70"/>
      <c r="L259" s="70">
        <v>110</v>
      </c>
      <c r="M259" s="82"/>
      <c r="N259" s="82"/>
      <c r="O259" s="82">
        <v>1</v>
      </c>
      <c r="P259" s="82"/>
      <c r="Q259" s="82"/>
      <c r="R259" s="90">
        <v>1</v>
      </c>
      <c r="S259" s="70">
        <v>20</v>
      </c>
      <c r="T259" s="83">
        <v>82</v>
      </c>
      <c r="U259" s="58" t="s">
        <v>726</v>
      </c>
      <c r="V259" s="59" t="s">
        <v>42</v>
      </c>
      <c r="W259" s="58" t="s">
        <v>604</v>
      </c>
    </row>
    <row r="260" s="15" customFormat="1" ht="48" spans="1:23">
      <c r="A260" s="36">
        <v>248</v>
      </c>
      <c r="B260" s="70" t="s">
        <v>722</v>
      </c>
      <c r="C260" s="37" t="s">
        <v>33</v>
      </c>
      <c r="D260" s="71" t="s">
        <v>37</v>
      </c>
      <c r="E260" s="70" t="s">
        <v>719</v>
      </c>
      <c r="F260" s="76">
        <v>44621</v>
      </c>
      <c r="G260" s="44">
        <v>44896</v>
      </c>
      <c r="H260" s="72" t="s">
        <v>39</v>
      </c>
      <c r="I260" s="70" t="s">
        <v>727</v>
      </c>
      <c r="J260" s="70">
        <v>70</v>
      </c>
      <c r="K260" s="70"/>
      <c r="L260" s="70">
        <v>70</v>
      </c>
      <c r="M260" s="82"/>
      <c r="N260" s="82"/>
      <c r="O260" s="82">
        <v>1</v>
      </c>
      <c r="P260" s="82"/>
      <c r="Q260" s="82"/>
      <c r="R260" s="90">
        <v>1</v>
      </c>
      <c r="S260" s="70">
        <v>15</v>
      </c>
      <c r="T260" s="83">
        <v>58</v>
      </c>
      <c r="U260" s="58" t="s">
        <v>728</v>
      </c>
      <c r="V260" s="59" t="s">
        <v>42</v>
      </c>
      <c r="W260" s="58" t="s">
        <v>604</v>
      </c>
    </row>
    <row r="261" s="15" customFormat="1" ht="48" spans="1:23">
      <c r="A261" s="36">
        <v>249</v>
      </c>
      <c r="B261" s="70" t="s">
        <v>722</v>
      </c>
      <c r="C261" s="37" t="s">
        <v>33</v>
      </c>
      <c r="D261" s="71" t="s">
        <v>37</v>
      </c>
      <c r="E261" s="70" t="s">
        <v>719</v>
      </c>
      <c r="F261" s="76">
        <v>44621</v>
      </c>
      <c r="G261" s="44">
        <v>44896</v>
      </c>
      <c r="H261" s="72" t="s">
        <v>39</v>
      </c>
      <c r="I261" s="70" t="s">
        <v>729</v>
      </c>
      <c r="J261" s="70">
        <v>70</v>
      </c>
      <c r="K261" s="70"/>
      <c r="L261" s="70">
        <v>70</v>
      </c>
      <c r="M261" s="82"/>
      <c r="N261" s="82"/>
      <c r="O261" s="82">
        <v>1</v>
      </c>
      <c r="P261" s="82"/>
      <c r="Q261" s="82"/>
      <c r="R261" s="90">
        <v>1</v>
      </c>
      <c r="S261" s="70">
        <v>134</v>
      </c>
      <c r="T261" s="83">
        <v>502</v>
      </c>
      <c r="U261" s="58" t="s">
        <v>730</v>
      </c>
      <c r="V261" s="59" t="s">
        <v>42</v>
      </c>
      <c r="W261" s="58" t="s">
        <v>604</v>
      </c>
    </row>
    <row r="262" s="15" customFormat="1" ht="48" spans="1:23">
      <c r="A262" s="36">
        <v>250</v>
      </c>
      <c r="B262" s="70" t="s">
        <v>722</v>
      </c>
      <c r="C262" s="37" t="s">
        <v>33</v>
      </c>
      <c r="D262" s="71" t="s">
        <v>37</v>
      </c>
      <c r="E262" s="70" t="s">
        <v>719</v>
      </c>
      <c r="F262" s="76">
        <v>44621</v>
      </c>
      <c r="G262" s="44">
        <v>44896</v>
      </c>
      <c r="H262" s="72" t="s">
        <v>39</v>
      </c>
      <c r="I262" s="70" t="s">
        <v>731</v>
      </c>
      <c r="J262" s="70">
        <v>110</v>
      </c>
      <c r="K262" s="70"/>
      <c r="L262" s="70">
        <v>110</v>
      </c>
      <c r="M262" s="82"/>
      <c r="N262" s="82"/>
      <c r="O262" s="82">
        <v>1</v>
      </c>
      <c r="P262" s="82"/>
      <c r="Q262" s="82"/>
      <c r="R262" s="90">
        <v>1</v>
      </c>
      <c r="S262" s="70">
        <v>14</v>
      </c>
      <c r="T262" s="83">
        <v>56</v>
      </c>
      <c r="U262" s="58" t="s">
        <v>732</v>
      </c>
      <c r="V262" s="59" t="s">
        <v>42</v>
      </c>
      <c r="W262" s="58" t="s">
        <v>604</v>
      </c>
    </row>
    <row r="263" s="15" customFormat="1" ht="48" spans="1:23">
      <c r="A263" s="36">
        <v>251</v>
      </c>
      <c r="B263" s="70" t="s">
        <v>722</v>
      </c>
      <c r="C263" s="37" t="s">
        <v>33</v>
      </c>
      <c r="D263" s="71" t="s">
        <v>37</v>
      </c>
      <c r="E263" s="70" t="s">
        <v>719</v>
      </c>
      <c r="F263" s="76">
        <v>44621</v>
      </c>
      <c r="G263" s="44">
        <v>44896</v>
      </c>
      <c r="H263" s="72" t="s">
        <v>39</v>
      </c>
      <c r="I263" s="70" t="s">
        <v>733</v>
      </c>
      <c r="J263" s="70">
        <v>170</v>
      </c>
      <c r="K263" s="70"/>
      <c r="L263" s="70">
        <v>170</v>
      </c>
      <c r="M263" s="82"/>
      <c r="N263" s="82"/>
      <c r="O263" s="82">
        <v>1</v>
      </c>
      <c r="P263" s="82"/>
      <c r="Q263" s="82"/>
      <c r="R263" s="90">
        <v>1</v>
      </c>
      <c r="S263" s="70">
        <v>20</v>
      </c>
      <c r="T263" s="83">
        <v>82</v>
      </c>
      <c r="U263" s="58" t="s">
        <v>734</v>
      </c>
      <c r="V263" s="59" t="s">
        <v>42</v>
      </c>
      <c r="W263" s="58" t="s">
        <v>604</v>
      </c>
    </row>
    <row r="264" s="15" customFormat="1" ht="48" spans="1:23">
      <c r="A264" s="36">
        <v>252</v>
      </c>
      <c r="B264" s="70" t="s">
        <v>722</v>
      </c>
      <c r="C264" s="37" t="s">
        <v>33</v>
      </c>
      <c r="D264" s="71" t="s">
        <v>37</v>
      </c>
      <c r="E264" s="70" t="s">
        <v>719</v>
      </c>
      <c r="F264" s="76">
        <v>44621</v>
      </c>
      <c r="G264" s="44">
        <v>44896</v>
      </c>
      <c r="H264" s="72" t="s">
        <v>39</v>
      </c>
      <c r="I264" s="70" t="s">
        <v>735</v>
      </c>
      <c r="J264" s="70">
        <v>50</v>
      </c>
      <c r="K264" s="70"/>
      <c r="L264" s="70">
        <v>50</v>
      </c>
      <c r="M264" s="82"/>
      <c r="N264" s="82"/>
      <c r="O264" s="82">
        <v>1</v>
      </c>
      <c r="P264" s="82"/>
      <c r="Q264" s="82"/>
      <c r="R264" s="90">
        <v>1</v>
      </c>
      <c r="S264" s="70">
        <v>14</v>
      </c>
      <c r="T264" s="83">
        <v>50</v>
      </c>
      <c r="U264" s="58" t="s">
        <v>736</v>
      </c>
      <c r="V264" s="59" t="s">
        <v>42</v>
      </c>
      <c r="W264" s="58" t="s">
        <v>604</v>
      </c>
    </row>
    <row r="265" s="15" customFormat="1" ht="48" spans="1:23">
      <c r="A265" s="36">
        <v>253</v>
      </c>
      <c r="B265" s="70" t="s">
        <v>722</v>
      </c>
      <c r="C265" s="37" t="s">
        <v>33</v>
      </c>
      <c r="D265" s="71" t="s">
        <v>37</v>
      </c>
      <c r="E265" s="70" t="s">
        <v>719</v>
      </c>
      <c r="F265" s="76">
        <v>44621</v>
      </c>
      <c r="G265" s="44">
        <v>44896</v>
      </c>
      <c r="H265" s="72" t="s">
        <v>39</v>
      </c>
      <c r="I265" s="70" t="s">
        <v>737</v>
      </c>
      <c r="J265" s="70">
        <v>70</v>
      </c>
      <c r="K265" s="70"/>
      <c r="L265" s="70">
        <v>70</v>
      </c>
      <c r="M265" s="82"/>
      <c r="N265" s="82"/>
      <c r="O265" s="82">
        <v>1</v>
      </c>
      <c r="P265" s="82"/>
      <c r="Q265" s="82"/>
      <c r="R265" s="90">
        <v>1</v>
      </c>
      <c r="S265" s="70">
        <v>14</v>
      </c>
      <c r="T265" s="83">
        <v>56</v>
      </c>
      <c r="U265" s="58" t="s">
        <v>738</v>
      </c>
      <c r="V265" s="59" t="s">
        <v>42</v>
      </c>
      <c r="W265" s="58" t="s">
        <v>604</v>
      </c>
    </row>
    <row r="266" s="15" customFormat="1" ht="36" spans="1:23">
      <c r="A266" s="36">
        <v>254</v>
      </c>
      <c r="B266" s="70" t="s">
        <v>739</v>
      </c>
      <c r="C266" s="37" t="s">
        <v>33</v>
      </c>
      <c r="D266" s="71" t="s">
        <v>37</v>
      </c>
      <c r="E266" s="70" t="s">
        <v>719</v>
      </c>
      <c r="F266" s="76">
        <v>44621</v>
      </c>
      <c r="G266" s="44">
        <v>44896</v>
      </c>
      <c r="H266" s="72" t="s">
        <v>39</v>
      </c>
      <c r="I266" s="70" t="s">
        <v>740</v>
      </c>
      <c r="J266" s="70">
        <v>355</v>
      </c>
      <c r="K266" s="70"/>
      <c r="L266" s="70">
        <v>355</v>
      </c>
      <c r="M266" s="82"/>
      <c r="N266" s="82"/>
      <c r="O266" s="82">
        <v>1</v>
      </c>
      <c r="P266" s="82"/>
      <c r="Q266" s="82"/>
      <c r="R266" s="90">
        <v>1</v>
      </c>
      <c r="S266" s="70">
        <v>38</v>
      </c>
      <c r="T266" s="83">
        <v>152</v>
      </c>
      <c r="U266" s="58" t="s">
        <v>741</v>
      </c>
      <c r="V266" s="59" t="s">
        <v>42</v>
      </c>
      <c r="W266" s="58" t="s">
        <v>604</v>
      </c>
    </row>
    <row r="267" s="15" customFormat="1" ht="24" spans="1:23">
      <c r="A267" s="36">
        <v>255</v>
      </c>
      <c r="B267" s="70" t="s">
        <v>742</v>
      </c>
      <c r="C267" s="37" t="s">
        <v>33</v>
      </c>
      <c r="D267" s="71" t="s">
        <v>37</v>
      </c>
      <c r="E267" s="70" t="s">
        <v>719</v>
      </c>
      <c r="F267" s="76">
        <v>44621</v>
      </c>
      <c r="G267" s="44">
        <v>44896</v>
      </c>
      <c r="H267" s="72" t="s">
        <v>39</v>
      </c>
      <c r="I267" s="70" t="s">
        <v>743</v>
      </c>
      <c r="J267" s="70">
        <v>100</v>
      </c>
      <c r="K267" s="70"/>
      <c r="L267" s="70">
        <v>100</v>
      </c>
      <c r="M267" s="82"/>
      <c r="N267" s="82"/>
      <c r="O267" s="82">
        <v>1</v>
      </c>
      <c r="P267" s="82"/>
      <c r="Q267" s="82"/>
      <c r="R267" s="90">
        <v>1</v>
      </c>
      <c r="S267" s="70">
        <v>12</v>
      </c>
      <c r="T267" s="83">
        <v>48</v>
      </c>
      <c r="U267" s="58" t="s">
        <v>744</v>
      </c>
      <c r="V267" s="59" t="s">
        <v>42</v>
      </c>
      <c r="W267" s="58" t="s">
        <v>604</v>
      </c>
    </row>
    <row r="268" s="15" customFormat="1" ht="36" spans="1:23">
      <c r="A268" s="36">
        <v>256</v>
      </c>
      <c r="B268" s="70" t="s">
        <v>745</v>
      </c>
      <c r="C268" s="37" t="s">
        <v>33</v>
      </c>
      <c r="D268" s="71" t="s">
        <v>37</v>
      </c>
      <c r="E268" s="70" t="s">
        <v>746</v>
      </c>
      <c r="F268" s="76">
        <v>44621</v>
      </c>
      <c r="G268" s="44">
        <v>44896</v>
      </c>
      <c r="H268" s="72" t="s">
        <v>39</v>
      </c>
      <c r="I268" s="70" t="s">
        <v>747</v>
      </c>
      <c r="J268" s="70">
        <v>127</v>
      </c>
      <c r="K268" s="70"/>
      <c r="L268" s="70">
        <v>127</v>
      </c>
      <c r="M268" s="82"/>
      <c r="N268" s="82"/>
      <c r="O268" s="82">
        <v>1</v>
      </c>
      <c r="P268" s="82"/>
      <c r="Q268" s="82"/>
      <c r="R268" s="90">
        <v>1</v>
      </c>
      <c r="S268" s="70">
        <v>21</v>
      </c>
      <c r="T268" s="83">
        <v>71</v>
      </c>
      <c r="U268" s="58" t="s">
        <v>748</v>
      </c>
      <c r="V268" s="59" t="s">
        <v>42</v>
      </c>
      <c r="W268" s="58" t="s">
        <v>604</v>
      </c>
    </row>
    <row r="269" s="15" customFormat="1" ht="24" spans="1:23">
      <c r="A269" s="36">
        <v>257</v>
      </c>
      <c r="B269" s="70" t="s">
        <v>745</v>
      </c>
      <c r="C269" s="37" t="s">
        <v>33</v>
      </c>
      <c r="D269" s="71" t="s">
        <v>37</v>
      </c>
      <c r="E269" s="70" t="s">
        <v>746</v>
      </c>
      <c r="F269" s="76">
        <v>44621</v>
      </c>
      <c r="G269" s="44">
        <v>44896</v>
      </c>
      <c r="H269" s="72" t="s">
        <v>39</v>
      </c>
      <c r="I269" s="70" t="s">
        <v>749</v>
      </c>
      <c r="J269" s="70">
        <v>63</v>
      </c>
      <c r="K269" s="70"/>
      <c r="L269" s="70">
        <v>63</v>
      </c>
      <c r="M269" s="82"/>
      <c r="N269" s="82"/>
      <c r="O269" s="82">
        <v>1</v>
      </c>
      <c r="P269" s="82"/>
      <c r="Q269" s="82"/>
      <c r="R269" s="90">
        <v>1</v>
      </c>
      <c r="S269" s="70">
        <v>22</v>
      </c>
      <c r="T269" s="83">
        <v>98</v>
      </c>
      <c r="U269" s="58" t="s">
        <v>750</v>
      </c>
      <c r="V269" s="59" t="s">
        <v>42</v>
      </c>
      <c r="W269" s="58" t="s">
        <v>604</v>
      </c>
    </row>
    <row r="270" s="15" customFormat="1" ht="56.25" spans="1:23">
      <c r="A270" s="36">
        <v>258</v>
      </c>
      <c r="B270" s="70" t="s">
        <v>751</v>
      </c>
      <c r="C270" s="37" t="s">
        <v>33</v>
      </c>
      <c r="D270" s="71" t="s">
        <v>37</v>
      </c>
      <c r="E270" s="70" t="s">
        <v>752</v>
      </c>
      <c r="F270" s="76">
        <v>44621</v>
      </c>
      <c r="G270" s="44">
        <v>44896</v>
      </c>
      <c r="H270" s="72" t="s">
        <v>39</v>
      </c>
      <c r="I270" s="93" t="s">
        <v>753</v>
      </c>
      <c r="J270" s="70">
        <v>240</v>
      </c>
      <c r="K270" s="70"/>
      <c r="L270" s="70">
        <v>240</v>
      </c>
      <c r="M270" s="82"/>
      <c r="N270" s="82"/>
      <c r="O270" s="82">
        <v>1</v>
      </c>
      <c r="P270" s="82"/>
      <c r="Q270" s="82"/>
      <c r="R270" s="82"/>
      <c r="S270" s="70">
        <v>23</v>
      </c>
      <c r="T270" s="83">
        <v>65</v>
      </c>
      <c r="U270" s="58" t="s">
        <v>754</v>
      </c>
      <c r="V270" s="59" t="s">
        <v>42</v>
      </c>
      <c r="W270" s="58" t="s">
        <v>604</v>
      </c>
    </row>
    <row r="271" s="15" customFormat="1" ht="24" spans="1:23">
      <c r="A271" s="36">
        <v>259</v>
      </c>
      <c r="B271" s="91" t="s">
        <v>755</v>
      </c>
      <c r="C271" s="37" t="s">
        <v>33</v>
      </c>
      <c r="D271" s="49" t="s">
        <v>37</v>
      </c>
      <c r="E271" s="37" t="s">
        <v>633</v>
      </c>
      <c r="F271" s="76">
        <v>44621</v>
      </c>
      <c r="G271" s="44">
        <v>44896</v>
      </c>
      <c r="H271" s="72" t="s">
        <v>39</v>
      </c>
      <c r="I271" s="37" t="s">
        <v>756</v>
      </c>
      <c r="J271" s="85">
        <v>900</v>
      </c>
      <c r="K271" s="85"/>
      <c r="L271" s="85">
        <v>900</v>
      </c>
      <c r="M271" s="85"/>
      <c r="N271" s="85"/>
      <c r="O271" s="82">
        <v>1</v>
      </c>
      <c r="P271" s="85"/>
      <c r="Q271" s="85"/>
      <c r="R271" s="36">
        <v>1</v>
      </c>
      <c r="S271" s="59">
        <v>659</v>
      </c>
      <c r="T271" s="59">
        <v>2433</v>
      </c>
      <c r="U271" s="95" t="s">
        <v>757</v>
      </c>
      <c r="V271" s="59" t="s">
        <v>42</v>
      </c>
      <c r="W271" s="58" t="s">
        <v>604</v>
      </c>
    </row>
    <row r="272" s="15" customFormat="1" ht="24" spans="1:23">
      <c r="A272" s="36">
        <v>260</v>
      </c>
      <c r="B272" s="91" t="s">
        <v>758</v>
      </c>
      <c r="C272" s="37" t="s">
        <v>30</v>
      </c>
      <c r="D272" s="49" t="s">
        <v>37</v>
      </c>
      <c r="E272" s="37" t="s">
        <v>633</v>
      </c>
      <c r="F272" s="76">
        <v>44621</v>
      </c>
      <c r="G272" s="44">
        <v>44896</v>
      </c>
      <c r="H272" s="72" t="s">
        <v>39</v>
      </c>
      <c r="I272" s="37" t="s">
        <v>759</v>
      </c>
      <c r="J272" s="85">
        <v>576</v>
      </c>
      <c r="K272" s="85"/>
      <c r="L272" s="85">
        <v>576</v>
      </c>
      <c r="M272" s="85"/>
      <c r="N272" s="85"/>
      <c r="O272" s="82">
        <v>1</v>
      </c>
      <c r="P272" s="85"/>
      <c r="Q272" s="85"/>
      <c r="R272" s="36">
        <v>1</v>
      </c>
      <c r="S272" s="59">
        <v>659</v>
      </c>
      <c r="T272" s="59">
        <v>2433</v>
      </c>
      <c r="U272" s="95" t="s">
        <v>760</v>
      </c>
      <c r="V272" s="59" t="s">
        <v>42</v>
      </c>
      <c r="W272" s="58" t="s">
        <v>604</v>
      </c>
    </row>
    <row r="273" s="15" customFormat="1" ht="48" spans="1:23">
      <c r="A273" s="36">
        <v>261</v>
      </c>
      <c r="B273" s="91" t="s">
        <v>761</v>
      </c>
      <c r="C273" s="37" t="s">
        <v>33</v>
      </c>
      <c r="D273" s="49" t="s">
        <v>37</v>
      </c>
      <c r="E273" s="37" t="s">
        <v>762</v>
      </c>
      <c r="F273" s="76">
        <v>44621</v>
      </c>
      <c r="G273" s="44">
        <v>44896</v>
      </c>
      <c r="H273" s="72" t="s">
        <v>39</v>
      </c>
      <c r="I273" s="37" t="s">
        <v>763</v>
      </c>
      <c r="J273" s="85">
        <v>95</v>
      </c>
      <c r="K273" s="85"/>
      <c r="L273" s="85">
        <v>95</v>
      </c>
      <c r="M273" s="85"/>
      <c r="N273" s="85"/>
      <c r="O273" s="82">
        <v>1</v>
      </c>
      <c r="P273" s="85"/>
      <c r="Q273" s="85"/>
      <c r="R273" s="90">
        <v>1</v>
      </c>
      <c r="S273" s="59">
        <v>87</v>
      </c>
      <c r="T273" s="59">
        <v>435</v>
      </c>
      <c r="U273" s="95" t="s">
        <v>764</v>
      </c>
      <c r="V273" s="59" t="s">
        <v>42</v>
      </c>
      <c r="W273" s="58" t="s">
        <v>604</v>
      </c>
    </row>
    <row r="274" s="15" customFormat="1" ht="73.5" spans="1:23">
      <c r="A274" s="36">
        <v>262</v>
      </c>
      <c r="B274" s="91" t="s">
        <v>765</v>
      </c>
      <c r="C274" s="37" t="s">
        <v>33</v>
      </c>
      <c r="D274" s="49" t="s">
        <v>37</v>
      </c>
      <c r="E274" s="37" t="s">
        <v>766</v>
      </c>
      <c r="F274" s="76">
        <v>44621</v>
      </c>
      <c r="G274" s="44">
        <v>44896</v>
      </c>
      <c r="H274" s="72" t="s">
        <v>39</v>
      </c>
      <c r="I274" s="55" t="s">
        <v>767</v>
      </c>
      <c r="J274" s="85">
        <v>218</v>
      </c>
      <c r="K274" s="85"/>
      <c r="L274" s="85">
        <v>218</v>
      </c>
      <c r="M274" s="85"/>
      <c r="N274" s="85"/>
      <c r="O274" s="82">
        <v>1</v>
      </c>
      <c r="P274" s="85"/>
      <c r="Q274" s="85"/>
      <c r="R274" s="85"/>
      <c r="S274" s="59">
        <v>110</v>
      </c>
      <c r="T274" s="59">
        <v>389</v>
      </c>
      <c r="U274" s="95" t="s">
        <v>768</v>
      </c>
      <c r="V274" s="59" t="s">
        <v>42</v>
      </c>
      <c r="W274" s="58" t="s">
        <v>604</v>
      </c>
    </row>
    <row r="275" s="15" customFormat="1" ht="31.5" spans="1:23">
      <c r="A275" s="36">
        <v>263</v>
      </c>
      <c r="B275" s="91" t="s">
        <v>769</v>
      </c>
      <c r="C275" s="37" t="s">
        <v>33</v>
      </c>
      <c r="D275" s="49" t="s">
        <v>37</v>
      </c>
      <c r="E275" s="37" t="s">
        <v>38</v>
      </c>
      <c r="F275" s="76">
        <v>44621</v>
      </c>
      <c r="G275" s="44">
        <v>44896</v>
      </c>
      <c r="H275" s="72" t="s">
        <v>39</v>
      </c>
      <c r="I275" s="55" t="s">
        <v>770</v>
      </c>
      <c r="J275" s="85">
        <v>232</v>
      </c>
      <c r="K275" s="85"/>
      <c r="L275" s="85">
        <v>232</v>
      </c>
      <c r="M275" s="85"/>
      <c r="N275" s="85"/>
      <c r="O275" s="82">
        <v>1</v>
      </c>
      <c r="P275" s="85"/>
      <c r="Q275" s="85"/>
      <c r="R275" s="90">
        <v>1</v>
      </c>
      <c r="S275" s="59">
        <v>119</v>
      </c>
      <c r="T275" s="59">
        <v>441</v>
      </c>
      <c r="U275" s="95" t="s">
        <v>771</v>
      </c>
      <c r="V275" s="59" t="s">
        <v>42</v>
      </c>
      <c r="W275" s="58" t="s">
        <v>604</v>
      </c>
    </row>
    <row r="276" s="15" customFormat="1" ht="33.75" spans="1:23">
      <c r="A276" s="36">
        <v>264</v>
      </c>
      <c r="B276" s="91" t="s">
        <v>772</v>
      </c>
      <c r="C276" s="37" t="s">
        <v>33</v>
      </c>
      <c r="D276" s="92" t="s">
        <v>37</v>
      </c>
      <c r="E276" s="91" t="s">
        <v>606</v>
      </c>
      <c r="F276" s="76">
        <v>44621</v>
      </c>
      <c r="G276" s="44">
        <v>44896</v>
      </c>
      <c r="H276" s="72" t="s">
        <v>39</v>
      </c>
      <c r="I276" s="91" t="s">
        <v>773</v>
      </c>
      <c r="J276" s="94">
        <v>150</v>
      </c>
      <c r="K276" s="94"/>
      <c r="L276" s="94">
        <v>150</v>
      </c>
      <c r="M276" s="94"/>
      <c r="N276" s="94"/>
      <c r="O276" s="82">
        <v>1</v>
      </c>
      <c r="P276" s="94"/>
      <c r="Q276" s="94"/>
      <c r="R276" s="90">
        <v>1</v>
      </c>
      <c r="S276" s="91">
        <v>129</v>
      </c>
      <c r="T276" s="91">
        <v>478</v>
      </c>
      <c r="U276" s="95" t="s">
        <v>774</v>
      </c>
      <c r="V276" s="59" t="s">
        <v>42</v>
      </c>
      <c r="W276" s="58" t="s">
        <v>604</v>
      </c>
    </row>
    <row r="277" s="15" customFormat="1" ht="24" spans="1:23">
      <c r="A277" s="36">
        <v>265</v>
      </c>
      <c r="B277" s="91" t="s">
        <v>775</v>
      </c>
      <c r="C277" s="37" t="s">
        <v>33</v>
      </c>
      <c r="D277" s="92" t="s">
        <v>37</v>
      </c>
      <c r="E277" s="91" t="s">
        <v>719</v>
      </c>
      <c r="F277" s="76">
        <v>44621</v>
      </c>
      <c r="G277" s="44">
        <v>44896</v>
      </c>
      <c r="H277" s="72" t="s">
        <v>39</v>
      </c>
      <c r="I277" s="91" t="s">
        <v>776</v>
      </c>
      <c r="J277" s="94">
        <v>160</v>
      </c>
      <c r="K277" s="94"/>
      <c r="L277" s="94">
        <v>160</v>
      </c>
      <c r="M277" s="94"/>
      <c r="N277" s="94"/>
      <c r="O277" s="82">
        <v>1</v>
      </c>
      <c r="P277" s="94"/>
      <c r="Q277" s="94"/>
      <c r="R277" s="90">
        <v>1</v>
      </c>
      <c r="S277" s="91">
        <v>34</v>
      </c>
      <c r="T277" s="91">
        <v>125</v>
      </c>
      <c r="U277" s="58" t="s">
        <v>777</v>
      </c>
      <c r="V277" s="59" t="s">
        <v>42</v>
      </c>
      <c r="W277" s="58" t="s">
        <v>604</v>
      </c>
    </row>
    <row r="278" s="15" customFormat="1" ht="24" spans="1:23">
      <c r="A278" s="36">
        <v>266</v>
      </c>
      <c r="B278" s="91" t="s">
        <v>778</v>
      </c>
      <c r="C278" s="37" t="s">
        <v>33</v>
      </c>
      <c r="D278" s="92" t="s">
        <v>37</v>
      </c>
      <c r="E278" s="91" t="s">
        <v>242</v>
      </c>
      <c r="F278" s="76">
        <v>44621</v>
      </c>
      <c r="G278" s="44">
        <v>44896</v>
      </c>
      <c r="H278" s="72" t="s">
        <v>39</v>
      </c>
      <c r="I278" s="91" t="s">
        <v>779</v>
      </c>
      <c r="J278" s="94">
        <v>108.6</v>
      </c>
      <c r="K278" s="94"/>
      <c r="L278" s="94">
        <v>108.6</v>
      </c>
      <c r="M278" s="94"/>
      <c r="N278" s="94"/>
      <c r="O278" s="82">
        <v>1</v>
      </c>
      <c r="P278" s="94"/>
      <c r="Q278" s="94"/>
      <c r="R278" s="94"/>
      <c r="S278" s="91">
        <v>68</v>
      </c>
      <c r="T278" s="91">
        <v>400</v>
      </c>
      <c r="U278" s="58" t="s">
        <v>780</v>
      </c>
      <c r="V278" s="59" t="s">
        <v>42</v>
      </c>
      <c r="W278" s="58" t="s">
        <v>604</v>
      </c>
    </row>
    <row r="279" s="15" customFormat="1" ht="24" spans="1:23">
      <c r="A279" s="36">
        <v>267</v>
      </c>
      <c r="B279" s="91" t="s">
        <v>781</v>
      </c>
      <c r="C279" s="37" t="s">
        <v>33</v>
      </c>
      <c r="D279" s="92" t="s">
        <v>37</v>
      </c>
      <c r="E279" s="91" t="s">
        <v>782</v>
      </c>
      <c r="F279" s="76">
        <v>44621</v>
      </c>
      <c r="G279" s="44">
        <v>44896</v>
      </c>
      <c r="H279" s="72" t="s">
        <v>39</v>
      </c>
      <c r="I279" s="91" t="s">
        <v>783</v>
      </c>
      <c r="J279" s="94">
        <v>51</v>
      </c>
      <c r="K279" s="94"/>
      <c r="L279" s="94">
        <v>51</v>
      </c>
      <c r="M279" s="94"/>
      <c r="N279" s="94"/>
      <c r="O279" s="82">
        <v>1</v>
      </c>
      <c r="P279" s="94"/>
      <c r="Q279" s="94"/>
      <c r="R279" s="94"/>
      <c r="S279" s="91">
        <v>41</v>
      </c>
      <c r="T279" s="91">
        <v>153</v>
      </c>
      <c r="U279" s="58" t="s">
        <v>784</v>
      </c>
      <c r="V279" s="59" t="s">
        <v>42</v>
      </c>
      <c r="W279" s="58" t="s">
        <v>604</v>
      </c>
    </row>
    <row r="280" s="15" customFormat="1" ht="24" spans="1:23">
      <c r="A280" s="36">
        <v>268</v>
      </c>
      <c r="B280" s="91" t="s">
        <v>785</v>
      </c>
      <c r="C280" s="37" t="s">
        <v>33</v>
      </c>
      <c r="D280" s="92" t="s">
        <v>37</v>
      </c>
      <c r="E280" s="91" t="s">
        <v>782</v>
      </c>
      <c r="F280" s="76">
        <v>44621</v>
      </c>
      <c r="G280" s="44">
        <v>44896</v>
      </c>
      <c r="H280" s="72" t="s">
        <v>39</v>
      </c>
      <c r="I280" s="91" t="s">
        <v>786</v>
      </c>
      <c r="J280" s="94">
        <v>200</v>
      </c>
      <c r="K280" s="94"/>
      <c r="L280" s="94">
        <v>200</v>
      </c>
      <c r="M280" s="94"/>
      <c r="N280" s="94"/>
      <c r="O280" s="82">
        <v>1</v>
      </c>
      <c r="P280" s="94"/>
      <c r="Q280" s="94"/>
      <c r="R280" s="94"/>
      <c r="S280" s="91">
        <v>13</v>
      </c>
      <c r="T280" s="91">
        <v>38</v>
      </c>
      <c r="U280" s="58" t="s">
        <v>787</v>
      </c>
      <c r="V280" s="59" t="s">
        <v>42</v>
      </c>
      <c r="W280" s="58" t="s">
        <v>604</v>
      </c>
    </row>
    <row r="281" s="15" customFormat="1" ht="36" spans="1:23">
      <c r="A281" s="36">
        <v>269</v>
      </c>
      <c r="B281" s="91" t="s">
        <v>788</v>
      </c>
      <c r="C281" s="37" t="s">
        <v>33</v>
      </c>
      <c r="D281" s="92" t="s">
        <v>37</v>
      </c>
      <c r="E281" s="91" t="s">
        <v>285</v>
      </c>
      <c r="F281" s="76">
        <v>44621</v>
      </c>
      <c r="G281" s="44">
        <v>44896</v>
      </c>
      <c r="H281" s="72" t="s">
        <v>39</v>
      </c>
      <c r="I281" s="91" t="s">
        <v>789</v>
      </c>
      <c r="J281" s="94">
        <v>150</v>
      </c>
      <c r="K281" s="94"/>
      <c r="L281" s="94">
        <v>150</v>
      </c>
      <c r="M281" s="94"/>
      <c r="N281" s="94"/>
      <c r="O281" s="82">
        <v>1</v>
      </c>
      <c r="P281" s="94"/>
      <c r="Q281" s="94"/>
      <c r="R281" s="94"/>
      <c r="S281" s="91">
        <v>134</v>
      </c>
      <c r="T281" s="91">
        <v>567</v>
      </c>
      <c r="U281" s="58" t="s">
        <v>790</v>
      </c>
      <c r="V281" s="59" t="s">
        <v>42</v>
      </c>
      <c r="W281" s="58" t="s">
        <v>604</v>
      </c>
    </row>
    <row r="282" s="15" customFormat="1" ht="24" spans="1:23">
      <c r="A282" s="36">
        <v>270</v>
      </c>
      <c r="B282" s="91" t="s">
        <v>791</v>
      </c>
      <c r="C282" s="37" t="s">
        <v>33</v>
      </c>
      <c r="D282" s="92" t="s">
        <v>37</v>
      </c>
      <c r="E282" s="91" t="s">
        <v>792</v>
      </c>
      <c r="F282" s="76">
        <v>44621</v>
      </c>
      <c r="G282" s="44">
        <v>44896</v>
      </c>
      <c r="H282" s="72" t="s">
        <v>39</v>
      </c>
      <c r="I282" s="91" t="s">
        <v>793</v>
      </c>
      <c r="J282" s="94">
        <v>200</v>
      </c>
      <c r="K282" s="94"/>
      <c r="L282" s="94">
        <v>200</v>
      </c>
      <c r="M282" s="94"/>
      <c r="N282" s="94"/>
      <c r="O282" s="82">
        <v>1</v>
      </c>
      <c r="P282" s="94"/>
      <c r="Q282" s="94"/>
      <c r="R282" s="94"/>
      <c r="S282" s="91">
        <v>25</v>
      </c>
      <c r="T282" s="91">
        <v>95</v>
      </c>
      <c r="U282" s="58" t="s">
        <v>794</v>
      </c>
      <c r="V282" s="59" t="s">
        <v>42</v>
      </c>
      <c r="W282" s="58" t="s">
        <v>604</v>
      </c>
    </row>
    <row r="283" s="15" customFormat="1" ht="36" spans="1:23">
      <c r="A283" s="36">
        <v>271</v>
      </c>
      <c r="B283" s="91" t="s">
        <v>795</v>
      </c>
      <c r="C283" s="37" t="s">
        <v>33</v>
      </c>
      <c r="D283" s="92" t="s">
        <v>37</v>
      </c>
      <c r="E283" s="91" t="s">
        <v>792</v>
      </c>
      <c r="F283" s="76">
        <v>44621</v>
      </c>
      <c r="G283" s="44">
        <v>44896</v>
      </c>
      <c r="H283" s="72" t="s">
        <v>39</v>
      </c>
      <c r="I283" s="91" t="s">
        <v>796</v>
      </c>
      <c r="J283" s="94">
        <v>180</v>
      </c>
      <c r="K283" s="94"/>
      <c r="L283" s="94">
        <v>180</v>
      </c>
      <c r="M283" s="94"/>
      <c r="N283" s="94"/>
      <c r="O283" s="82">
        <v>1</v>
      </c>
      <c r="P283" s="94"/>
      <c r="Q283" s="94"/>
      <c r="R283" s="94"/>
      <c r="S283" s="91">
        <v>25</v>
      </c>
      <c r="T283" s="91">
        <v>95</v>
      </c>
      <c r="U283" s="58" t="s">
        <v>797</v>
      </c>
      <c r="V283" s="59" t="s">
        <v>42</v>
      </c>
      <c r="W283" s="58" t="s">
        <v>604</v>
      </c>
    </row>
    <row r="284" s="15" customFormat="1" ht="24" spans="1:23">
      <c r="A284" s="36">
        <v>272</v>
      </c>
      <c r="B284" s="91" t="s">
        <v>798</v>
      </c>
      <c r="C284" s="37" t="s">
        <v>33</v>
      </c>
      <c r="D284" s="92" t="s">
        <v>37</v>
      </c>
      <c r="E284" s="91" t="s">
        <v>557</v>
      </c>
      <c r="F284" s="76">
        <v>44621</v>
      </c>
      <c r="G284" s="44">
        <v>44896</v>
      </c>
      <c r="H284" s="72" t="s">
        <v>39</v>
      </c>
      <c r="I284" s="91" t="s">
        <v>799</v>
      </c>
      <c r="J284" s="94">
        <v>65</v>
      </c>
      <c r="K284" s="94"/>
      <c r="L284" s="94">
        <v>65</v>
      </c>
      <c r="M284" s="94"/>
      <c r="N284" s="94"/>
      <c r="O284" s="82">
        <v>1</v>
      </c>
      <c r="P284" s="94"/>
      <c r="Q284" s="94"/>
      <c r="R284" s="94"/>
      <c r="S284" s="91">
        <v>6</v>
      </c>
      <c r="T284" s="91">
        <v>28</v>
      </c>
      <c r="U284" s="58" t="s">
        <v>800</v>
      </c>
      <c r="V284" s="59" t="s">
        <v>42</v>
      </c>
      <c r="W284" s="58" t="s">
        <v>604</v>
      </c>
    </row>
    <row r="285" s="15" customFormat="1" ht="24" spans="1:23">
      <c r="A285" s="36">
        <v>273</v>
      </c>
      <c r="B285" s="91" t="s">
        <v>801</v>
      </c>
      <c r="C285" s="37" t="s">
        <v>33</v>
      </c>
      <c r="D285" s="92" t="s">
        <v>37</v>
      </c>
      <c r="E285" s="91" t="s">
        <v>802</v>
      </c>
      <c r="F285" s="76">
        <v>44621</v>
      </c>
      <c r="G285" s="44">
        <v>44896</v>
      </c>
      <c r="H285" s="72" t="s">
        <v>39</v>
      </c>
      <c r="I285" s="91" t="s">
        <v>803</v>
      </c>
      <c r="J285" s="94">
        <v>203.5</v>
      </c>
      <c r="K285" s="94"/>
      <c r="L285" s="94">
        <v>203.5</v>
      </c>
      <c r="M285" s="94"/>
      <c r="N285" s="94"/>
      <c r="O285" s="82">
        <v>1</v>
      </c>
      <c r="P285" s="94"/>
      <c r="Q285" s="94"/>
      <c r="R285" s="94"/>
      <c r="S285" s="91">
        <v>67</v>
      </c>
      <c r="T285" s="91">
        <v>274</v>
      </c>
      <c r="U285" s="58" t="s">
        <v>804</v>
      </c>
      <c r="V285" s="59" t="s">
        <v>42</v>
      </c>
      <c r="W285" s="58" t="s">
        <v>604</v>
      </c>
    </row>
    <row r="286" s="15" customFormat="1" ht="33.75" spans="1:23">
      <c r="A286" s="36">
        <v>274</v>
      </c>
      <c r="B286" s="91" t="s">
        <v>801</v>
      </c>
      <c r="C286" s="37" t="s">
        <v>33</v>
      </c>
      <c r="D286" s="92" t="s">
        <v>37</v>
      </c>
      <c r="E286" s="91" t="s">
        <v>802</v>
      </c>
      <c r="F286" s="76">
        <v>44621</v>
      </c>
      <c r="G286" s="44">
        <v>44896</v>
      </c>
      <c r="H286" s="72" t="s">
        <v>39</v>
      </c>
      <c r="I286" s="91" t="s">
        <v>805</v>
      </c>
      <c r="J286" s="94">
        <v>63</v>
      </c>
      <c r="K286" s="94"/>
      <c r="L286" s="94">
        <v>63</v>
      </c>
      <c r="M286" s="94"/>
      <c r="N286" s="94"/>
      <c r="O286" s="82">
        <v>1</v>
      </c>
      <c r="P286" s="94"/>
      <c r="Q286" s="94"/>
      <c r="R286" s="94"/>
      <c r="S286" s="91">
        <v>67</v>
      </c>
      <c r="T286" s="91">
        <v>274</v>
      </c>
      <c r="U286" s="58" t="s">
        <v>806</v>
      </c>
      <c r="V286" s="59" t="s">
        <v>42</v>
      </c>
      <c r="W286" s="58" t="s">
        <v>604</v>
      </c>
    </row>
    <row r="287" s="15" customFormat="1" ht="36" spans="1:23">
      <c r="A287" s="36">
        <v>275</v>
      </c>
      <c r="B287" s="37" t="s">
        <v>745</v>
      </c>
      <c r="C287" s="37" t="s">
        <v>33</v>
      </c>
      <c r="D287" s="37" t="s">
        <v>37</v>
      </c>
      <c r="E287" s="37" t="s">
        <v>746</v>
      </c>
      <c r="F287" s="76">
        <v>44621</v>
      </c>
      <c r="G287" s="44">
        <v>44896</v>
      </c>
      <c r="H287" s="40" t="s">
        <v>39</v>
      </c>
      <c r="I287" s="37" t="s">
        <v>807</v>
      </c>
      <c r="J287" s="36">
        <v>50</v>
      </c>
      <c r="K287" s="36"/>
      <c r="L287" s="36">
        <v>50</v>
      </c>
      <c r="M287" s="36"/>
      <c r="N287" s="36"/>
      <c r="O287" s="36">
        <v>1</v>
      </c>
      <c r="P287" s="36"/>
      <c r="Q287" s="36"/>
      <c r="R287" s="90">
        <v>1</v>
      </c>
      <c r="S287" s="37">
        <v>19</v>
      </c>
      <c r="T287" s="37">
        <v>67</v>
      </c>
      <c r="U287" s="37" t="s">
        <v>808</v>
      </c>
      <c r="V287" s="59" t="s">
        <v>42</v>
      </c>
      <c r="W287" s="58" t="s">
        <v>604</v>
      </c>
    </row>
    <row r="288" s="15" customFormat="1" ht="36" spans="1:23">
      <c r="A288" s="36">
        <v>276</v>
      </c>
      <c r="B288" s="38" t="s">
        <v>809</v>
      </c>
      <c r="C288" s="37" t="s">
        <v>33</v>
      </c>
      <c r="D288" s="37" t="s">
        <v>37</v>
      </c>
      <c r="E288" s="37" t="s">
        <v>629</v>
      </c>
      <c r="F288" s="76">
        <v>44621</v>
      </c>
      <c r="G288" s="44">
        <v>44896</v>
      </c>
      <c r="H288" s="38" t="s">
        <v>39</v>
      </c>
      <c r="I288" s="37" t="s">
        <v>810</v>
      </c>
      <c r="J288" s="36">
        <v>200</v>
      </c>
      <c r="K288" s="36"/>
      <c r="L288" s="36">
        <v>200</v>
      </c>
      <c r="M288" s="36"/>
      <c r="N288" s="36"/>
      <c r="O288" s="36">
        <v>1</v>
      </c>
      <c r="P288" s="36"/>
      <c r="Q288" s="36"/>
      <c r="R288" s="36"/>
      <c r="S288" s="37">
        <v>29</v>
      </c>
      <c r="T288" s="37">
        <v>85</v>
      </c>
      <c r="U288" s="37" t="s">
        <v>811</v>
      </c>
      <c r="V288" s="59" t="s">
        <v>42</v>
      </c>
      <c r="W288" s="58" t="s">
        <v>604</v>
      </c>
    </row>
    <row r="289" s="15" customFormat="1" ht="36" spans="1:23">
      <c r="A289" s="36">
        <v>277</v>
      </c>
      <c r="B289" s="37" t="s">
        <v>812</v>
      </c>
      <c r="C289" s="37" t="s">
        <v>33</v>
      </c>
      <c r="D289" s="37" t="s">
        <v>37</v>
      </c>
      <c r="E289" s="37" t="s">
        <v>85</v>
      </c>
      <c r="F289" s="76">
        <v>44621</v>
      </c>
      <c r="G289" s="44">
        <v>44896</v>
      </c>
      <c r="H289" s="38" t="s">
        <v>39</v>
      </c>
      <c r="I289" s="37" t="s">
        <v>813</v>
      </c>
      <c r="J289" s="36">
        <v>60</v>
      </c>
      <c r="K289" s="36"/>
      <c r="L289" s="36">
        <v>60</v>
      </c>
      <c r="M289" s="36"/>
      <c r="N289" s="36"/>
      <c r="O289" s="36">
        <v>1</v>
      </c>
      <c r="P289" s="36"/>
      <c r="Q289" s="36"/>
      <c r="R289" s="36"/>
      <c r="S289" s="37">
        <v>18</v>
      </c>
      <c r="T289" s="37">
        <v>67</v>
      </c>
      <c r="U289" s="37" t="s">
        <v>814</v>
      </c>
      <c r="V289" s="59" t="s">
        <v>42</v>
      </c>
      <c r="W289" s="58" t="s">
        <v>604</v>
      </c>
    </row>
    <row r="290" s="15" customFormat="1" ht="24" spans="1:23">
      <c r="A290" s="36">
        <v>278</v>
      </c>
      <c r="B290" s="49" t="s">
        <v>815</v>
      </c>
      <c r="C290" s="37" t="s">
        <v>33</v>
      </c>
      <c r="D290" s="37" t="s">
        <v>37</v>
      </c>
      <c r="E290" s="49" t="s">
        <v>141</v>
      </c>
      <c r="F290" s="76">
        <v>44621</v>
      </c>
      <c r="G290" s="44">
        <v>44896</v>
      </c>
      <c r="H290" s="38" t="s">
        <v>39</v>
      </c>
      <c r="I290" s="49" t="s">
        <v>816</v>
      </c>
      <c r="J290" s="36">
        <v>56</v>
      </c>
      <c r="K290" s="36"/>
      <c r="L290" s="36">
        <v>56</v>
      </c>
      <c r="M290" s="87"/>
      <c r="N290" s="87"/>
      <c r="O290" s="36">
        <v>1</v>
      </c>
      <c r="P290" s="87"/>
      <c r="Q290" s="87"/>
      <c r="R290" s="87"/>
      <c r="S290" s="49">
        <v>45</v>
      </c>
      <c r="T290" s="49">
        <v>178</v>
      </c>
      <c r="U290" s="37" t="s">
        <v>817</v>
      </c>
      <c r="V290" s="59" t="s">
        <v>42</v>
      </c>
      <c r="W290" s="58" t="s">
        <v>604</v>
      </c>
    </row>
    <row r="291" s="15" customFormat="1" ht="24" spans="1:23">
      <c r="A291" s="36">
        <v>279</v>
      </c>
      <c r="B291" s="49" t="s">
        <v>818</v>
      </c>
      <c r="C291" s="37" t="s">
        <v>33</v>
      </c>
      <c r="D291" s="37" t="s">
        <v>37</v>
      </c>
      <c r="E291" s="49" t="s">
        <v>141</v>
      </c>
      <c r="F291" s="76">
        <v>44621</v>
      </c>
      <c r="G291" s="44">
        <v>44896</v>
      </c>
      <c r="H291" s="38" t="s">
        <v>39</v>
      </c>
      <c r="I291" s="49" t="s">
        <v>819</v>
      </c>
      <c r="J291" s="36">
        <v>250</v>
      </c>
      <c r="K291" s="36"/>
      <c r="L291" s="36">
        <v>250</v>
      </c>
      <c r="M291" s="87"/>
      <c r="N291" s="87"/>
      <c r="O291" s="36">
        <v>1</v>
      </c>
      <c r="P291" s="87"/>
      <c r="Q291" s="87"/>
      <c r="R291" s="87"/>
      <c r="S291" s="49">
        <v>45</v>
      </c>
      <c r="T291" s="49">
        <v>178</v>
      </c>
      <c r="U291" s="37" t="s">
        <v>817</v>
      </c>
      <c r="V291" s="59" t="s">
        <v>42</v>
      </c>
      <c r="W291" s="58" t="s">
        <v>604</v>
      </c>
    </row>
    <row r="292" s="15" customFormat="1" ht="36" spans="1:23">
      <c r="A292" s="36">
        <v>280</v>
      </c>
      <c r="B292" s="38" t="s">
        <v>820</v>
      </c>
      <c r="C292" s="37" t="s">
        <v>33</v>
      </c>
      <c r="D292" s="37" t="s">
        <v>37</v>
      </c>
      <c r="E292" s="49" t="s">
        <v>278</v>
      </c>
      <c r="F292" s="76">
        <v>44621</v>
      </c>
      <c r="G292" s="44">
        <v>44896</v>
      </c>
      <c r="H292" s="38" t="s">
        <v>39</v>
      </c>
      <c r="I292" s="49" t="s">
        <v>821</v>
      </c>
      <c r="J292" s="41">
        <v>170</v>
      </c>
      <c r="K292" s="41"/>
      <c r="L292" s="41">
        <v>170</v>
      </c>
      <c r="M292" s="41"/>
      <c r="N292" s="41"/>
      <c r="O292" s="36">
        <v>1</v>
      </c>
      <c r="P292" s="41"/>
      <c r="Q292" s="41"/>
      <c r="R292" s="41"/>
      <c r="S292" s="38">
        <v>200</v>
      </c>
      <c r="T292" s="38">
        <v>1100</v>
      </c>
      <c r="U292" s="37" t="s">
        <v>822</v>
      </c>
      <c r="V292" s="59" t="s">
        <v>42</v>
      </c>
      <c r="W292" s="58" t="s">
        <v>604</v>
      </c>
    </row>
    <row r="293" s="15" customFormat="1" ht="36" spans="1:23">
      <c r="A293" s="36">
        <v>281</v>
      </c>
      <c r="B293" s="38" t="s">
        <v>820</v>
      </c>
      <c r="C293" s="37" t="s">
        <v>33</v>
      </c>
      <c r="D293" s="37" t="s">
        <v>37</v>
      </c>
      <c r="E293" s="49" t="s">
        <v>278</v>
      </c>
      <c r="F293" s="76">
        <v>44621</v>
      </c>
      <c r="G293" s="44">
        <v>44896</v>
      </c>
      <c r="H293" s="38" t="s">
        <v>39</v>
      </c>
      <c r="I293" s="49" t="s">
        <v>823</v>
      </c>
      <c r="J293" s="41">
        <v>115</v>
      </c>
      <c r="K293" s="41"/>
      <c r="L293" s="41">
        <v>115</v>
      </c>
      <c r="M293" s="41"/>
      <c r="N293" s="41"/>
      <c r="O293" s="36">
        <v>1</v>
      </c>
      <c r="P293" s="41"/>
      <c r="Q293" s="41"/>
      <c r="R293" s="41"/>
      <c r="S293" s="38">
        <v>150</v>
      </c>
      <c r="T293" s="38">
        <v>820</v>
      </c>
      <c r="U293" s="37" t="s">
        <v>824</v>
      </c>
      <c r="V293" s="59" t="s">
        <v>42</v>
      </c>
      <c r="W293" s="58" t="s">
        <v>604</v>
      </c>
    </row>
    <row r="294" s="15" customFormat="1" ht="36" spans="1:23">
      <c r="A294" s="36">
        <v>282</v>
      </c>
      <c r="B294" s="42" t="s">
        <v>825</v>
      </c>
      <c r="C294" s="37" t="s">
        <v>33</v>
      </c>
      <c r="D294" s="38" t="s">
        <v>37</v>
      </c>
      <c r="E294" s="43" t="s">
        <v>826</v>
      </c>
      <c r="F294" s="76">
        <v>44621</v>
      </c>
      <c r="G294" s="44">
        <v>44896</v>
      </c>
      <c r="H294" s="43" t="s">
        <v>39</v>
      </c>
      <c r="I294" s="43" t="s">
        <v>827</v>
      </c>
      <c r="J294" s="53">
        <v>100</v>
      </c>
      <c r="K294" s="53"/>
      <c r="L294" s="53">
        <v>100</v>
      </c>
      <c r="M294" s="59"/>
      <c r="N294" s="59"/>
      <c r="O294" s="36">
        <v>1</v>
      </c>
      <c r="P294" s="59"/>
      <c r="Q294" s="59"/>
      <c r="R294" s="59"/>
      <c r="S294" s="59">
        <v>43</v>
      </c>
      <c r="T294" s="59">
        <v>486</v>
      </c>
      <c r="U294" s="43" t="s">
        <v>828</v>
      </c>
      <c r="V294" s="59" t="s">
        <v>42</v>
      </c>
      <c r="W294" s="58" t="s">
        <v>604</v>
      </c>
    </row>
    <row r="295" s="15" customFormat="1" ht="36" spans="1:23">
      <c r="A295" s="36">
        <v>283</v>
      </c>
      <c r="B295" s="42" t="s">
        <v>829</v>
      </c>
      <c r="C295" s="37" t="s">
        <v>33</v>
      </c>
      <c r="D295" s="38" t="s">
        <v>37</v>
      </c>
      <c r="E295" s="43" t="s">
        <v>826</v>
      </c>
      <c r="F295" s="76">
        <v>44621</v>
      </c>
      <c r="G295" s="44">
        <v>44896</v>
      </c>
      <c r="H295" s="43" t="s">
        <v>39</v>
      </c>
      <c r="I295" s="43" t="s">
        <v>830</v>
      </c>
      <c r="J295" s="53">
        <v>150</v>
      </c>
      <c r="K295" s="53"/>
      <c r="L295" s="53">
        <v>150</v>
      </c>
      <c r="M295" s="59"/>
      <c r="N295" s="59"/>
      <c r="O295" s="36">
        <v>1</v>
      </c>
      <c r="P295" s="59"/>
      <c r="Q295" s="59"/>
      <c r="R295" s="59"/>
      <c r="S295" s="59">
        <v>88</v>
      </c>
      <c r="T295" s="59">
        <v>283</v>
      </c>
      <c r="U295" s="43" t="s">
        <v>831</v>
      </c>
      <c r="V295" s="59" t="s">
        <v>42</v>
      </c>
      <c r="W295" s="58" t="s">
        <v>604</v>
      </c>
    </row>
    <row r="296" s="15" customFormat="1" ht="36" spans="1:23">
      <c r="A296" s="36">
        <v>284</v>
      </c>
      <c r="B296" s="42" t="s">
        <v>832</v>
      </c>
      <c r="C296" s="38" t="s">
        <v>30</v>
      </c>
      <c r="D296" s="38" t="s">
        <v>37</v>
      </c>
      <c r="E296" s="43" t="s">
        <v>826</v>
      </c>
      <c r="F296" s="76">
        <v>44621</v>
      </c>
      <c r="G296" s="44">
        <v>44896</v>
      </c>
      <c r="H296" s="43" t="s">
        <v>39</v>
      </c>
      <c r="I296" s="43" t="s">
        <v>833</v>
      </c>
      <c r="J296" s="53">
        <v>200</v>
      </c>
      <c r="K296" s="53"/>
      <c r="L296" s="53">
        <v>200</v>
      </c>
      <c r="M296" s="59"/>
      <c r="N296" s="59"/>
      <c r="O296" s="36">
        <v>1</v>
      </c>
      <c r="P296" s="59"/>
      <c r="Q296" s="59"/>
      <c r="R296" s="59"/>
      <c r="S296" s="59">
        <v>88</v>
      </c>
      <c r="T296" s="59">
        <v>283</v>
      </c>
      <c r="U296" s="43" t="s">
        <v>834</v>
      </c>
      <c r="V296" s="59" t="s">
        <v>42</v>
      </c>
      <c r="W296" s="58" t="s">
        <v>604</v>
      </c>
    </row>
    <row r="297" s="15" customFormat="1" ht="36" spans="1:23">
      <c r="A297" s="36">
        <v>285</v>
      </c>
      <c r="B297" s="42" t="s">
        <v>835</v>
      </c>
      <c r="C297" s="37" t="s">
        <v>33</v>
      </c>
      <c r="D297" s="38" t="s">
        <v>37</v>
      </c>
      <c r="E297" s="43" t="s">
        <v>826</v>
      </c>
      <c r="F297" s="76">
        <v>44621</v>
      </c>
      <c r="G297" s="44">
        <v>44896</v>
      </c>
      <c r="H297" s="43" t="s">
        <v>39</v>
      </c>
      <c r="I297" s="43" t="s">
        <v>836</v>
      </c>
      <c r="J297" s="53">
        <v>200</v>
      </c>
      <c r="K297" s="53"/>
      <c r="L297" s="53">
        <v>200</v>
      </c>
      <c r="M297" s="59"/>
      <c r="N297" s="59"/>
      <c r="O297" s="36">
        <v>1</v>
      </c>
      <c r="P297" s="59"/>
      <c r="Q297" s="59"/>
      <c r="R297" s="59"/>
      <c r="S297" s="59">
        <v>88</v>
      </c>
      <c r="T297" s="59">
        <v>283</v>
      </c>
      <c r="U297" s="43" t="s">
        <v>837</v>
      </c>
      <c r="V297" s="59" t="s">
        <v>42</v>
      </c>
      <c r="W297" s="58" t="s">
        <v>604</v>
      </c>
    </row>
    <row r="298" s="15" customFormat="1" ht="36" spans="1:23">
      <c r="A298" s="36">
        <v>286</v>
      </c>
      <c r="B298" s="42" t="s">
        <v>838</v>
      </c>
      <c r="C298" s="37" t="s">
        <v>33</v>
      </c>
      <c r="D298" s="38" t="s">
        <v>37</v>
      </c>
      <c r="E298" s="43" t="s">
        <v>826</v>
      </c>
      <c r="F298" s="76">
        <v>44621</v>
      </c>
      <c r="G298" s="44">
        <v>44896</v>
      </c>
      <c r="H298" s="43" t="s">
        <v>39</v>
      </c>
      <c r="I298" s="43" t="s">
        <v>839</v>
      </c>
      <c r="J298" s="53">
        <v>50</v>
      </c>
      <c r="K298" s="53"/>
      <c r="L298" s="53">
        <v>50</v>
      </c>
      <c r="M298" s="59"/>
      <c r="N298" s="59"/>
      <c r="O298" s="36">
        <v>1</v>
      </c>
      <c r="P298" s="59"/>
      <c r="Q298" s="59"/>
      <c r="R298" s="59"/>
      <c r="S298" s="59">
        <v>30</v>
      </c>
      <c r="T298" s="59">
        <v>106</v>
      </c>
      <c r="U298" s="43" t="s">
        <v>840</v>
      </c>
      <c r="V298" s="59" t="s">
        <v>42</v>
      </c>
      <c r="W298" s="58" t="s">
        <v>604</v>
      </c>
    </row>
    <row r="299" s="15" customFormat="1" ht="36" spans="1:23">
      <c r="A299" s="36">
        <v>287</v>
      </c>
      <c r="B299" s="42" t="s">
        <v>841</v>
      </c>
      <c r="C299" s="37" t="s">
        <v>33</v>
      </c>
      <c r="D299" s="38" t="s">
        <v>37</v>
      </c>
      <c r="E299" s="43" t="s">
        <v>842</v>
      </c>
      <c r="F299" s="76">
        <v>44621</v>
      </c>
      <c r="G299" s="44">
        <v>44896</v>
      </c>
      <c r="H299" s="43" t="s">
        <v>39</v>
      </c>
      <c r="I299" s="43" t="s">
        <v>843</v>
      </c>
      <c r="J299" s="53">
        <v>122</v>
      </c>
      <c r="K299" s="53"/>
      <c r="L299" s="53">
        <v>122</v>
      </c>
      <c r="M299" s="59"/>
      <c r="N299" s="59"/>
      <c r="O299" s="36">
        <v>1</v>
      </c>
      <c r="P299" s="59"/>
      <c r="Q299" s="59"/>
      <c r="R299" s="90">
        <v>1</v>
      </c>
      <c r="S299" s="59">
        <v>45</v>
      </c>
      <c r="T299" s="59">
        <v>150</v>
      </c>
      <c r="U299" s="43" t="s">
        <v>844</v>
      </c>
      <c r="V299" s="59" t="s">
        <v>42</v>
      </c>
      <c r="W299" s="58" t="s">
        <v>604</v>
      </c>
    </row>
    <row r="300" s="15" customFormat="1" ht="36" spans="1:23">
      <c r="A300" s="36">
        <v>288</v>
      </c>
      <c r="B300" s="42" t="s">
        <v>841</v>
      </c>
      <c r="C300" s="37" t="s">
        <v>33</v>
      </c>
      <c r="D300" s="38" t="s">
        <v>37</v>
      </c>
      <c r="E300" s="43" t="s">
        <v>842</v>
      </c>
      <c r="F300" s="76">
        <v>44621</v>
      </c>
      <c r="G300" s="44">
        <v>44896</v>
      </c>
      <c r="H300" s="43" t="s">
        <v>39</v>
      </c>
      <c r="I300" s="43" t="s">
        <v>845</v>
      </c>
      <c r="J300" s="53">
        <v>192</v>
      </c>
      <c r="K300" s="53"/>
      <c r="L300" s="53">
        <v>192</v>
      </c>
      <c r="M300" s="59"/>
      <c r="N300" s="59"/>
      <c r="O300" s="36">
        <v>1</v>
      </c>
      <c r="P300" s="59"/>
      <c r="Q300" s="59"/>
      <c r="R300" s="90">
        <v>1</v>
      </c>
      <c r="S300" s="59">
        <v>66</v>
      </c>
      <c r="T300" s="59">
        <v>237</v>
      </c>
      <c r="U300" s="43" t="s">
        <v>846</v>
      </c>
      <c r="V300" s="59" t="s">
        <v>42</v>
      </c>
      <c r="W300" s="58" t="s">
        <v>604</v>
      </c>
    </row>
    <row r="301" s="15" customFormat="1" ht="36" spans="1:23">
      <c r="A301" s="36">
        <v>289</v>
      </c>
      <c r="B301" s="42" t="s">
        <v>847</v>
      </c>
      <c r="C301" s="38" t="s">
        <v>30</v>
      </c>
      <c r="D301" s="38" t="s">
        <v>37</v>
      </c>
      <c r="E301" s="43" t="s">
        <v>842</v>
      </c>
      <c r="F301" s="76">
        <v>44621</v>
      </c>
      <c r="G301" s="44">
        <v>44896</v>
      </c>
      <c r="H301" s="43" t="s">
        <v>39</v>
      </c>
      <c r="I301" s="43" t="s">
        <v>848</v>
      </c>
      <c r="J301" s="53">
        <v>400</v>
      </c>
      <c r="K301" s="53"/>
      <c r="L301" s="53">
        <v>400</v>
      </c>
      <c r="M301" s="59"/>
      <c r="N301" s="59"/>
      <c r="O301" s="36">
        <v>1</v>
      </c>
      <c r="P301" s="59"/>
      <c r="Q301" s="59"/>
      <c r="R301" s="90">
        <v>1</v>
      </c>
      <c r="S301" s="59">
        <v>181</v>
      </c>
      <c r="T301" s="59">
        <v>702</v>
      </c>
      <c r="U301" s="43" t="s">
        <v>849</v>
      </c>
      <c r="V301" s="59" t="s">
        <v>42</v>
      </c>
      <c r="W301" s="58" t="s">
        <v>604</v>
      </c>
    </row>
    <row r="302" s="15" customFormat="1" ht="24" spans="1:23">
      <c r="A302" s="36">
        <v>290</v>
      </c>
      <c r="B302" s="42" t="s">
        <v>841</v>
      </c>
      <c r="C302" s="37" t="s">
        <v>33</v>
      </c>
      <c r="D302" s="38" t="s">
        <v>37</v>
      </c>
      <c r="E302" s="43" t="s">
        <v>842</v>
      </c>
      <c r="F302" s="76">
        <v>44621</v>
      </c>
      <c r="G302" s="44">
        <v>44896</v>
      </c>
      <c r="H302" s="43" t="s">
        <v>39</v>
      </c>
      <c r="I302" s="43" t="s">
        <v>850</v>
      </c>
      <c r="J302" s="53">
        <v>140</v>
      </c>
      <c r="K302" s="53"/>
      <c r="L302" s="53">
        <v>140</v>
      </c>
      <c r="M302" s="59"/>
      <c r="N302" s="59"/>
      <c r="O302" s="36">
        <v>1</v>
      </c>
      <c r="P302" s="59"/>
      <c r="Q302" s="59"/>
      <c r="R302" s="90">
        <v>1</v>
      </c>
      <c r="S302" s="59">
        <v>9</v>
      </c>
      <c r="T302" s="59">
        <v>28</v>
      </c>
      <c r="U302" s="43" t="s">
        <v>851</v>
      </c>
      <c r="V302" s="59" t="s">
        <v>42</v>
      </c>
      <c r="W302" s="58" t="s">
        <v>604</v>
      </c>
    </row>
    <row r="303" s="15" customFormat="1" ht="36" spans="1:23">
      <c r="A303" s="36">
        <v>291</v>
      </c>
      <c r="B303" s="42" t="s">
        <v>841</v>
      </c>
      <c r="C303" s="37" t="s">
        <v>33</v>
      </c>
      <c r="D303" s="38" t="s">
        <v>37</v>
      </c>
      <c r="E303" s="43" t="s">
        <v>842</v>
      </c>
      <c r="F303" s="76">
        <v>44621</v>
      </c>
      <c r="G303" s="44">
        <v>44896</v>
      </c>
      <c r="H303" s="43" t="s">
        <v>39</v>
      </c>
      <c r="I303" s="43" t="s">
        <v>852</v>
      </c>
      <c r="J303" s="53">
        <v>140</v>
      </c>
      <c r="K303" s="53"/>
      <c r="L303" s="53">
        <v>140</v>
      </c>
      <c r="M303" s="59"/>
      <c r="N303" s="59"/>
      <c r="O303" s="36">
        <v>1</v>
      </c>
      <c r="P303" s="59"/>
      <c r="Q303" s="59"/>
      <c r="R303" s="90">
        <v>1</v>
      </c>
      <c r="S303" s="59">
        <v>44</v>
      </c>
      <c r="T303" s="59">
        <v>97</v>
      </c>
      <c r="U303" s="43" t="s">
        <v>853</v>
      </c>
      <c r="V303" s="59" t="s">
        <v>42</v>
      </c>
      <c r="W303" s="58" t="s">
        <v>604</v>
      </c>
    </row>
    <row r="304" s="15" customFormat="1" ht="36" spans="1:23">
      <c r="A304" s="36">
        <v>292</v>
      </c>
      <c r="B304" s="42" t="s">
        <v>854</v>
      </c>
      <c r="C304" s="37" t="s">
        <v>33</v>
      </c>
      <c r="D304" s="38" t="s">
        <v>37</v>
      </c>
      <c r="E304" s="43" t="s">
        <v>855</v>
      </c>
      <c r="F304" s="76">
        <v>44621</v>
      </c>
      <c r="G304" s="44">
        <v>44896</v>
      </c>
      <c r="H304" s="43" t="s">
        <v>39</v>
      </c>
      <c r="I304" s="43" t="s">
        <v>856</v>
      </c>
      <c r="J304" s="53">
        <v>90</v>
      </c>
      <c r="K304" s="53"/>
      <c r="L304" s="53">
        <v>90</v>
      </c>
      <c r="M304" s="59"/>
      <c r="N304" s="59"/>
      <c r="O304" s="36">
        <v>1</v>
      </c>
      <c r="P304" s="59"/>
      <c r="Q304" s="59"/>
      <c r="R304" s="59"/>
      <c r="S304" s="59">
        <v>40</v>
      </c>
      <c r="T304" s="59">
        <v>140</v>
      </c>
      <c r="U304" s="43" t="s">
        <v>857</v>
      </c>
      <c r="V304" s="59" t="s">
        <v>42</v>
      </c>
      <c r="W304" s="58" t="s">
        <v>604</v>
      </c>
    </row>
    <row r="305" s="15" customFormat="1" ht="24" spans="1:23">
      <c r="A305" s="36">
        <v>293</v>
      </c>
      <c r="B305" s="42" t="s">
        <v>858</v>
      </c>
      <c r="C305" s="37" t="s">
        <v>33</v>
      </c>
      <c r="D305" s="38" t="s">
        <v>37</v>
      </c>
      <c r="E305" s="43" t="s">
        <v>855</v>
      </c>
      <c r="F305" s="76">
        <v>44621</v>
      </c>
      <c r="G305" s="44">
        <v>44896</v>
      </c>
      <c r="H305" s="43" t="s">
        <v>39</v>
      </c>
      <c r="I305" s="43" t="s">
        <v>859</v>
      </c>
      <c r="J305" s="53">
        <v>60</v>
      </c>
      <c r="K305" s="53"/>
      <c r="L305" s="53">
        <v>60</v>
      </c>
      <c r="M305" s="59"/>
      <c r="N305" s="59"/>
      <c r="O305" s="36">
        <v>1</v>
      </c>
      <c r="P305" s="59"/>
      <c r="Q305" s="59"/>
      <c r="R305" s="59"/>
      <c r="S305" s="59">
        <v>63</v>
      </c>
      <c r="T305" s="59">
        <v>241</v>
      </c>
      <c r="U305" s="43" t="s">
        <v>860</v>
      </c>
      <c r="V305" s="59" t="s">
        <v>42</v>
      </c>
      <c r="W305" s="58" t="s">
        <v>604</v>
      </c>
    </row>
    <row r="306" s="15" customFormat="1" ht="24" spans="1:23">
      <c r="A306" s="36">
        <v>294</v>
      </c>
      <c r="B306" s="42" t="s">
        <v>861</v>
      </c>
      <c r="C306" s="37" t="s">
        <v>33</v>
      </c>
      <c r="D306" s="38" t="s">
        <v>37</v>
      </c>
      <c r="E306" s="43" t="s">
        <v>855</v>
      </c>
      <c r="F306" s="76">
        <v>44621</v>
      </c>
      <c r="G306" s="44">
        <v>44896</v>
      </c>
      <c r="H306" s="43" t="s">
        <v>39</v>
      </c>
      <c r="I306" s="43" t="s">
        <v>862</v>
      </c>
      <c r="J306" s="53">
        <v>60</v>
      </c>
      <c r="K306" s="53"/>
      <c r="L306" s="53">
        <v>60</v>
      </c>
      <c r="M306" s="59"/>
      <c r="N306" s="59"/>
      <c r="O306" s="36">
        <v>1</v>
      </c>
      <c r="P306" s="59"/>
      <c r="Q306" s="59"/>
      <c r="R306" s="59"/>
      <c r="S306" s="59">
        <v>63</v>
      </c>
      <c r="T306" s="59">
        <v>241</v>
      </c>
      <c r="U306" s="43" t="s">
        <v>863</v>
      </c>
      <c r="V306" s="59" t="s">
        <v>42</v>
      </c>
      <c r="W306" s="58" t="s">
        <v>604</v>
      </c>
    </row>
    <row r="307" s="15" customFormat="1" ht="24" spans="1:23">
      <c r="A307" s="36">
        <v>295</v>
      </c>
      <c r="B307" s="42" t="s">
        <v>861</v>
      </c>
      <c r="C307" s="37" t="s">
        <v>33</v>
      </c>
      <c r="D307" s="38" t="s">
        <v>37</v>
      </c>
      <c r="E307" s="43" t="s">
        <v>855</v>
      </c>
      <c r="F307" s="76">
        <v>44621</v>
      </c>
      <c r="G307" s="44">
        <v>44896</v>
      </c>
      <c r="H307" s="43" t="s">
        <v>39</v>
      </c>
      <c r="I307" s="43" t="s">
        <v>864</v>
      </c>
      <c r="J307" s="53">
        <v>70</v>
      </c>
      <c r="K307" s="53"/>
      <c r="L307" s="53">
        <v>70</v>
      </c>
      <c r="M307" s="59"/>
      <c r="N307" s="59"/>
      <c r="O307" s="36">
        <v>1</v>
      </c>
      <c r="P307" s="59"/>
      <c r="Q307" s="59"/>
      <c r="R307" s="59"/>
      <c r="S307" s="59">
        <v>63</v>
      </c>
      <c r="T307" s="59">
        <v>241</v>
      </c>
      <c r="U307" s="43" t="s">
        <v>865</v>
      </c>
      <c r="V307" s="59" t="s">
        <v>42</v>
      </c>
      <c r="W307" s="58" t="s">
        <v>604</v>
      </c>
    </row>
    <row r="308" s="15" customFormat="1" ht="36" spans="1:23">
      <c r="A308" s="36">
        <v>296</v>
      </c>
      <c r="B308" s="42" t="s">
        <v>866</v>
      </c>
      <c r="C308" s="37" t="s">
        <v>33</v>
      </c>
      <c r="D308" s="38" t="s">
        <v>37</v>
      </c>
      <c r="E308" s="43" t="s">
        <v>855</v>
      </c>
      <c r="F308" s="76">
        <v>44621</v>
      </c>
      <c r="G308" s="44">
        <v>44896</v>
      </c>
      <c r="H308" s="43" t="s">
        <v>39</v>
      </c>
      <c r="I308" s="43" t="s">
        <v>867</v>
      </c>
      <c r="J308" s="53">
        <v>120</v>
      </c>
      <c r="K308" s="53"/>
      <c r="L308" s="53">
        <v>120</v>
      </c>
      <c r="M308" s="59"/>
      <c r="N308" s="59"/>
      <c r="O308" s="36">
        <v>1</v>
      </c>
      <c r="P308" s="59"/>
      <c r="Q308" s="59"/>
      <c r="R308" s="59"/>
      <c r="S308" s="59">
        <v>50</v>
      </c>
      <c r="T308" s="59">
        <v>180</v>
      </c>
      <c r="U308" s="43" t="s">
        <v>868</v>
      </c>
      <c r="V308" s="59" t="s">
        <v>42</v>
      </c>
      <c r="W308" s="58" t="s">
        <v>604</v>
      </c>
    </row>
    <row r="309" s="15" customFormat="1" ht="36" spans="1:23">
      <c r="A309" s="36">
        <v>297</v>
      </c>
      <c r="B309" s="42" t="s">
        <v>869</v>
      </c>
      <c r="C309" s="37" t="s">
        <v>33</v>
      </c>
      <c r="D309" s="38" t="s">
        <v>37</v>
      </c>
      <c r="E309" s="43" t="s">
        <v>855</v>
      </c>
      <c r="F309" s="76">
        <v>44621</v>
      </c>
      <c r="G309" s="44">
        <v>44896</v>
      </c>
      <c r="H309" s="43" t="s">
        <v>39</v>
      </c>
      <c r="I309" s="43" t="s">
        <v>870</v>
      </c>
      <c r="J309" s="53">
        <v>56</v>
      </c>
      <c r="K309" s="53"/>
      <c r="L309" s="53">
        <v>56</v>
      </c>
      <c r="M309" s="59"/>
      <c r="N309" s="59"/>
      <c r="O309" s="36">
        <v>1</v>
      </c>
      <c r="P309" s="59"/>
      <c r="Q309" s="59"/>
      <c r="R309" s="59"/>
      <c r="S309" s="59">
        <v>10</v>
      </c>
      <c r="T309" s="59">
        <v>40</v>
      </c>
      <c r="U309" s="43" t="s">
        <v>871</v>
      </c>
      <c r="V309" s="59" t="s">
        <v>42</v>
      </c>
      <c r="W309" s="58" t="s">
        <v>604</v>
      </c>
    </row>
    <row r="310" s="15" customFormat="1" ht="36" spans="1:23">
      <c r="A310" s="36">
        <v>298</v>
      </c>
      <c r="B310" s="42" t="s">
        <v>866</v>
      </c>
      <c r="C310" s="37" t="s">
        <v>33</v>
      </c>
      <c r="D310" s="38" t="s">
        <v>37</v>
      </c>
      <c r="E310" s="43" t="s">
        <v>855</v>
      </c>
      <c r="F310" s="76">
        <v>44621</v>
      </c>
      <c r="G310" s="44">
        <v>44896</v>
      </c>
      <c r="H310" s="43" t="s">
        <v>39</v>
      </c>
      <c r="I310" s="43" t="s">
        <v>872</v>
      </c>
      <c r="J310" s="53">
        <v>80</v>
      </c>
      <c r="K310" s="53"/>
      <c r="L310" s="53">
        <v>80</v>
      </c>
      <c r="M310" s="59"/>
      <c r="N310" s="59"/>
      <c r="O310" s="36">
        <v>1</v>
      </c>
      <c r="P310" s="59"/>
      <c r="Q310" s="59"/>
      <c r="R310" s="59"/>
      <c r="S310" s="59">
        <v>14</v>
      </c>
      <c r="T310" s="59">
        <v>80</v>
      </c>
      <c r="U310" s="43" t="s">
        <v>873</v>
      </c>
      <c r="V310" s="59" t="s">
        <v>42</v>
      </c>
      <c r="W310" s="58" t="s">
        <v>604</v>
      </c>
    </row>
    <row r="311" s="15" customFormat="1" ht="36" spans="1:23">
      <c r="A311" s="36">
        <v>299</v>
      </c>
      <c r="B311" s="42" t="s">
        <v>866</v>
      </c>
      <c r="C311" s="37" t="s">
        <v>33</v>
      </c>
      <c r="D311" s="38" t="s">
        <v>37</v>
      </c>
      <c r="E311" s="43" t="s">
        <v>855</v>
      </c>
      <c r="F311" s="76">
        <v>44621</v>
      </c>
      <c r="G311" s="44">
        <v>44896</v>
      </c>
      <c r="H311" s="43" t="s">
        <v>39</v>
      </c>
      <c r="I311" s="43" t="s">
        <v>874</v>
      </c>
      <c r="J311" s="53">
        <v>82</v>
      </c>
      <c r="K311" s="53"/>
      <c r="L311" s="53">
        <v>82</v>
      </c>
      <c r="M311" s="59"/>
      <c r="N311" s="59"/>
      <c r="O311" s="36">
        <v>1</v>
      </c>
      <c r="P311" s="59"/>
      <c r="Q311" s="59"/>
      <c r="R311" s="59"/>
      <c r="S311" s="59">
        <v>13</v>
      </c>
      <c r="T311" s="59">
        <v>50</v>
      </c>
      <c r="U311" s="43" t="s">
        <v>875</v>
      </c>
      <c r="V311" s="59" t="s">
        <v>42</v>
      </c>
      <c r="W311" s="58" t="s">
        <v>604</v>
      </c>
    </row>
    <row r="312" s="15" customFormat="1" ht="36" spans="1:23">
      <c r="A312" s="36">
        <v>300</v>
      </c>
      <c r="B312" s="42" t="s">
        <v>866</v>
      </c>
      <c r="C312" s="37" t="s">
        <v>33</v>
      </c>
      <c r="D312" s="38" t="s">
        <v>37</v>
      </c>
      <c r="E312" s="43" t="s">
        <v>855</v>
      </c>
      <c r="F312" s="76">
        <v>44621</v>
      </c>
      <c r="G312" s="44">
        <v>44896</v>
      </c>
      <c r="H312" s="43" t="s">
        <v>39</v>
      </c>
      <c r="I312" s="43" t="s">
        <v>876</v>
      </c>
      <c r="J312" s="53">
        <v>82</v>
      </c>
      <c r="K312" s="53"/>
      <c r="L312" s="53">
        <v>82</v>
      </c>
      <c r="M312" s="59"/>
      <c r="N312" s="59"/>
      <c r="O312" s="36">
        <v>1</v>
      </c>
      <c r="P312" s="59"/>
      <c r="Q312" s="59"/>
      <c r="R312" s="59"/>
      <c r="S312" s="59">
        <v>30</v>
      </c>
      <c r="T312" s="59">
        <v>140</v>
      </c>
      <c r="U312" s="43" t="s">
        <v>877</v>
      </c>
      <c r="V312" s="59" t="s">
        <v>42</v>
      </c>
      <c r="W312" s="58" t="s">
        <v>604</v>
      </c>
    </row>
    <row r="313" s="15" customFormat="1" ht="36" spans="1:23">
      <c r="A313" s="36">
        <v>301</v>
      </c>
      <c r="B313" s="42" t="s">
        <v>878</v>
      </c>
      <c r="C313" s="38" t="s">
        <v>30</v>
      </c>
      <c r="D313" s="38" t="s">
        <v>37</v>
      </c>
      <c r="E313" s="43" t="s">
        <v>879</v>
      </c>
      <c r="F313" s="76">
        <v>44621</v>
      </c>
      <c r="G313" s="44">
        <v>44896</v>
      </c>
      <c r="H313" s="43" t="s">
        <v>39</v>
      </c>
      <c r="I313" s="43" t="s">
        <v>880</v>
      </c>
      <c r="J313" s="53">
        <v>780</v>
      </c>
      <c r="K313" s="53"/>
      <c r="L313" s="53">
        <v>780</v>
      </c>
      <c r="M313" s="59"/>
      <c r="N313" s="59"/>
      <c r="O313" s="36">
        <v>1</v>
      </c>
      <c r="P313" s="59"/>
      <c r="Q313" s="59"/>
      <c r="R313" s="90">
        <v>1</v>
      </c>
      <c r="S313" s="59">
        <v>238</v>
      </c>
      <c r="T313" s="59">
        <v>732</v>
      </c>
      <c r="U313" s="43" t="s">
        <v>881</v>
      </c>
      <c r="V313" s="59" t="s">
        <v>42</v>
      </c>
      <c r="W313" s="58" t="s">
        <v>604</v>
      </c>
    </row>
    <row r="314" s="15" customFormat="1" ht="24" spans="1:23">
      <c r="A314" s="36">
        <v>302</v>
      </c>
      <c r="B314" s="42" t="s">
        <v>882</v>
      </c>
      <c r="C314" s="38" t="s">
        <v>30</v>
      </c>
      <c r="D314" s="38" t="s">
        <v>37</v>
      </c>
      <c r="E314" s="43" t="s">
        <v>879</v>
      </c>
      <c r="F314" s="76">
        <v>44621</v>
      </c>
      <c r="G314" s="44">
        <v>44896</v>
      </c>
      <c r="H314" s="43" t="s">
        <v>39</v>
      </c>
      <c r="I314" s="43" t="s">
        <v>883</v>
      </c>
      <c r="J314" s="53">
        <v>200</v>
      </c>
      <c r="K314" s="53"/>
      <c r="L314" s="53">
        <v>200</v>
      </c>
      <c r="M314" s="59"/>
      <c r="N314" s="59"/>
      <c r="O314" s="36">
        <v>1</v>
      </c>
      <c r="P314" s="59"/>
      <c r="Q314" s="59"/>
      <c r="R314" s="90">
        <v>1</v>
      </c>
      <c r="S314" s="59">
        <v>238</v>
      </c>
      <c r="T314" s="59">
        <v>732</v>
      </c>
      <c r="U314" s="43" t="s">
        <v>884</v>
      </c>
      <c r="V314" s="59" t="s">
        <v>42</v>
      </c>
      <c r="W314" s="58" t="s">
        <v>604</v>
      </c>
    </row>
    <row r="315" s="15" customFormat="1" ht="24" spans="1:23">
      <c r="A315" s="36">
        <v>303</v>
      </c>
      <c r="B315" s="42" t="s">
        <v>885</v>
      </c>
      <c r="C315" s="38" t="s">
        <v>30</v>
      </c>
      <c r="D315" s="38" t="s">
        <v>37</v>
      </c>
      <c r="E315" s="43" t="s">
        <v>879</v>
      </c>
      <c r="F315" s="76">
        <v>44621</v>
      </c>
      <c r="G315" s="44">
        <v>44896</v>
      </c>
      <c r="H315" s="43" t="s">
        <v>39</v>
      </c>
      <c r="I315" s="43" t="s">
        <v>886</v>
      </c>
      <c r="J315" s="53">
        <v>120</v>
      </c>
      <c r="K315" s="53"/>
      <c r="L315" s="53">
        <v>120</v>
      </c>
      <c r="M315" s="59"/>
      <c r="N315" s="59"/>
      <c r="O315" s="36">
        <v>1</v>
      </c>
      <c r="P315" s="59"/>
      <c r="Q315" s="59"/>
      <c r="R315" s="90">
        <v>1</v>
      </c>
      <c r="S315" s="59">
        <v>238</v>
      </c>
      <c r="T315" s="59">
        <v>732</v>
      </c>
      <c r="U315" s="43" t="s">
        <v>884</v>
      </c>
      <c r="V315" s="59" t="s">
        <v>42</v>
      </c>
      <c r="W315" s="58" t="s">
        <v>604</v>
      </c>
    </row>
    <row r="316" s="15" customFormat="1" ht="60" spans="1:23">
      <c r="A316" s="36">
        <v>304</v>
      </c>
      <c r="B316" s="42" t="s">
        <v>878</v>
      </c>
      <c r="C316" s="38" t="s">
        <v>30</v>
      </c>
      <c r="D316" s="38" t="s">
        <v>37</v>
      </c>
      <c r="E316" s="43" t="s">
        <v>879</v>
      </c>
      <c r="F316" s="76">
        <v>44621</v>
      </c>
      <c r="G316" s="44">
        <v>44896</v>
      </c>
      <c r="H316" s="43" t="s">
        <v>39</v>
      </c>
      <c r="I316" s="43" t="s">
        <v>887</v>
      </c>
      <c r="J316" s="53">
        <v>400</v>
      </c>
      <c r="K316" s="53"/>
      <c r="L316" s="53">
        <v>400</v>
      </c>
      <c r="M316" s="59"/>
      <c r="N316" s="59"/>
      <c r="O316" s="36">
        <v>1</v>
      </c>
      <c r="P316" s="59"/>
      <c r="Q316" s="59"/>
      <c r="R316" s="90">
        <v>1</v>
      </c>
      <c r="S316" s="59">
        <v>238</v>
      </c>
      <c r="T316" s="59">
        <v>732</v>
      </c>
      <c r="U316" s="43" t="s">
        <v>881</v>
      </c>
      <c r="V316" s="59" t="s">
        <v>42</v>
      </c>
      <c r="W316" s="58" t="s">
        <v>604</v>
      </c>
    </row>
    <row r="317" s="15" customFormat="1" ht="36" spans="1:23">
      <c r="A317" s="36">
        <v>305</v>
      </c>
      <c r="B317" s="38" t="s">
        <v>888</v>
      </c>
      <c r="C317" s="37" t="s">
        <v>33</v>
      </c>
      <c r="D317" s="38" t="s">
        <v>37</v>
      </c>
      <c r="E317" s="49" t="s">
        <v>889</v>
      </c>
      <c r="F317" s="76">
        <v>44621</v>
      </c>
      <c r="G317" s="44">
        <v>44896</v>
      </c>
      <c r="H317" s="43" t="s">
        <v>39</v>
      </c>
      <c r="I317" s="49" t="s">
        <v>890</v>
      </c>
      <c r="J317" s="41">
        <v>48</v>
      </c>
      <c r="K317" s="41"/>
      <c r="L317" s="41">
        <v>48</v>
      </c>
      <c r="M317" s="41"/>
      <c r="N317" s="41"/>
      <c r="O317" s="36">
        <v>1</v>
      </c>
      <c r="P317" s="41"/>
      <c r="Q317" s="41"/>
      <c r="R317" s="41"/>
      <c r="S317" s="38">
        <v>35</v>
      </c>
      <c r="T317" s="38">
        <v>143</v>
      </c>
      <c r="U317" s="43" t="s">
        <v>891</v>
      </c>
      <c r="V317" s="59" t="s">
        <v>42</v>
      </c>
      <c r="W317" s="58" t="s">
        <v>604</v>
      </c>
    </row>
    <row r="318" s="15" customFormat="1" ht="24" spans="1:23">
      <c r="A318" s="36">
        <v>306</v>
      </c>
      <c r="B318" s="38" t="s">
        <v>892</v>
      </c>
      <c r="C318" s="37" t="s">
        <v>33</v>
      </c>
      <c r="D318" s="38" t="s">
        <v>37</v>
      </c>
      <c r="E318" s="49" t="s">
        <v>893</v>
      </c>
      <c r="F318" s="76">
        <v>44621</v>
      </c>
      <c r="G318" s="44">
        <v>44896</v>
      </c>
      <c r="H318" s="43" t="s">
        <v>39</v>
      </c>
      <c r="I318" s="49" t="s">
        <v>894</v>
      </c>
      <c r="J318" s="41">
        <v>120</v>
      </c>
      <c r="K318" s="41"/>
      <c r="L318" s="41">
        <v>120</v>
      </c>
      <c r="M318" s="41"/>
      <c r="N318" s="41"/>
      <c r="O318" s="36">
        <v>1</v>
      </c>
      <c r="P318" s="41"/>
      <c r="Q318" s="41"/>
      <c r="R318" s="90">
        <v>1</v>
      </c>
      <c r="S318" s="38">
        <v>103</v>
      </c>
      <c r="T318" s="38">
        <v>421</v>
      </c>
      <c r="U318" s="43" t="s">
        <v>895</v>
      </c>
      <c r="V318" s="59" t="s">
        <v>42</v>
      </c>
      <c r="W318" s="58" t="s">
        <v>604</v>
      </c>
    </row>
    <row r="319" s="15" customFormat="1" ht="48" spans="1:23">
      <c r="A319" s="36">
        <v>307</v>
      </c>
      <c r="B319" s="38" t="s">
        <v>896</v>
      </c>
      <c r="C319" s="37" t="s">
        <v>33</v>
      </c>
      <c r="D319" s="38" t="s">
        <v>37</v>
      </c>
      <c r="E319" s="49" t="s">
        <v>897</v>
      </c>
      <c r="F319" s="76">
        <v>44621</v>
      </c>
      <c r="G319" s="39">
        <v>44682</v>
      </c>
      <c r="H319" s="43" t="s">
        <v>39</v>
      </c>
      <c r="I319" s="49" t="s">
        <v>898</v>
      </c>
      <c r="J319" s="41">
        <v>30</v>
      </c>
      <c r="K319" s="41"/>
      <c r="L319" s="41">
        <v>30</v>
      </c>
      <c r="M319" s="41"/>
      <c r="N319" s="41"/>
      <c r="O319" s="36">
        <v>1</v>
      </c>
      <c r="P319" s="41">
        <v>352</v>
      </c>
      <c r="Q319" s="41">
        <v>1480</v>
      </c>
      <c r="R319" s="90">
        <v>1</v>
      </c>
      <c r="S319" s="38">
        <v>125</v>
      </c>
      <c r="T319" s="38">
        <v>395</v>
      </c>
      <c r="U319" s="37" t="s">
        <v>899</v>
      </c>
      <c r="V319" s="59" t="s">
        <v>42</v>
      </c>
      <c r="W319" s="58" t="s">
        <v>604</v>
      </c>
    </row>
    <row r="320" s="15" customFormat="1" ht="48" spans="1:23">
      <c r="A320" s="36">
        <v>308</v>
      </c>
      <c r="B320" s="38" t="s">
        <v>896</v>
      </c>
      <c r="C320" s="37" t="s">
        <v>33</v>
      </c>
      <c r="D320" s="38" t="s">
        <v>37</v>
      </c>
      <c r="E320" s="49" t="s">
        <v>897</v>
      </c>
      <c r="F320" s="76">
        <v>44621</v>
      </c>
      <c r="G320" s="39">
        <v>44682</v>
      </c>
      <c r="H320" s="43" t="s">
        <v>39</v>
      </c>
      <c r="I320" s="49" t="s">
        <v>900</v>
      </c>
      <c r="J320" s="41">
        <v>30</v>
      </c>
      <c r="K320" s="41"/>
      <c r="L320" s="41">
        <v>30</v>
      </c>
      <c r="M320" s="41"/>
      <c r="N320" s="41"/>
      <c r="O320" s="36">
        <v>1</v>
      </c>
      <c r="P320" s="41">
        <v>352</v>
      </c>
      <c r="Q320" s="41">
        <v>1480</v>
      </c>
      <c r="R320" s="90">
        <v>1</v>
      </c>
      <c r="S320" s="38">
        <v>125</v>
      </c>
      <c r="T320" s="38">
        <v>395</v>
      </c>
      <c r="U320" s="37" t="s">
        <v>899</v>
      </c>
      <c r="V320" s="59" t="s">
        <v>42</v>
      </c>
      <c r="W320" s="58" t="s">
        <v>604</v>
      </c>
    </row>
    <row r="321" s="15" customFormat="1" ht="24" spans="1:23">
      <c r="A321" s="36">
        <v>309</v>
      </c>
      <c r="B321" s="38" t="s">
        <v>901</v>
      </c>
      <c r="C321" s="37" t="s">
        <v>33</v>
      </c>
      <c r="D321" s="38" t="s">
        <v>37</v>
      </c>
      <c r="E321" s="49" t="s">
        <v>652</v>
      </c>
      <c r="F321" s="76">
        <v>44621</v>
      </c>
      <c r="G321" s="44">
        <v>44896</v>
      </c>
      <c r="H321" s="43" t="s">
        <v>39</v>
      </c>
      <c r="I321" s="49" t="s">
        <v>902</v>
      </c>
      <c r="J321" s="41">
        <v>30</v>
      </c>
      <c r="K321" s="41"/>
      <c r="L321" s="41">
        <v>30</v>
      </c>
      <c r="M321" s="41"/>
      <c r="N321" s="41"/>
      <c r="O321" s="36">
        <v>1</v>
      </c>
      <c r="P321" s="41"/>
      <c r="Q321" s="41"/>
      <c r="R321" s="41"/>
      <c r="S321" s="38">
        <v>53</v>
      </c>
      <c r="T321" s="38">
        <v>212</v>
      </c>
      <c r="U321" s="37" t="s">
        <v>903</v>
      </c>
      <c r="V321" s="59" t="s">
        <v>42</v>
      </c>
      <c r="W321" s="58" t="s">
        <v>604</v>
      </c>
    </row>
    <row r="322" s="15" customFormat="1" ht="24" spans="1:23">
      <c r="A322" s="36">
        <v>310</v>
      </c>
      <c r="B322" s="38" t="s">
        <v>904</v>
      </c>
      <c r="C322" s="37" t="s">
        <v>33</v>
      </c>
      <c r="D322" s="38" t="s">
        <v>37</v>
      </c>
      <c r="E322" s="49" t="s">
        <v>905</v>
      </c>
      <c r="F322" s="76">
        <v>44621</v>
      </c>
      <c r="G322" s="44">
        <v>44896</v>
      </c>
      <c r="H322" s="43" t="s">
        <v>39</v>
      </c>
      <c r="I322" s="49" t="s">
        <v>906</v>
      </c>
      <c r="J322" s="41">
        <v>40</v>
      </c>
      <c r="K322" s="41"/>
      <c r="L322" s="41">
        <v>40</v>
      </c>
      <c r="M322" s="41"/>
      <c r="N322" s="41"/>
      <c r="O322" s="36">
        <v>1</v>
      </c>
      <c r="P322" s="41"/>
      <c r="Q322" s="41"/>
      <c r="R322" s="90">
        <v>1</v>
      </c>
      <c r="S322" s="38">
        <v>123</v>
      </c>
      <c r="T322" s="38">
        <v>441</v>
      </c>
      <c r="U322" s="37" t="s">
        <v>907</v>
      </c>
      <c r="V322" s="59" t="s">
        <v>42</v>
      </c>
      <c r="W322" s="58" t="s">
        <v>604</v>
      </c>
    </row>
    <row r="323" s="15" customFormat="1" ht="24" spans="1:23">
      <c r="A323" s="36">
        <v>311</v>
      </c>
      <c r="B323" s="96" t="s">
        <v>132</v>
      </c>
      <c r="C323" s="37" t="s">
        <v>33</v>
      </c>
      <c r="D323" s="38" t="s">
        <v>37</v>
      </c>
      <c r="E323" s="96" t="s">
        <v>120</v>
      </c>
      <c r="F323" s="97" t="s">
        <v>594</v>
      </c>
      <c r="G323" s="97" t="s">
        <v>908</v>
      </c>
      <c r="H323" s="96" t="s">
        <v>39</v>
      </c>
      <c r="I323" s="96" t="s">
        <v>909</v>
      </c>
      <c r="J323" s="96">
        <v>150</v>
      </c>
      <c r="K323" s="96"/>
      <c r="L323" s="96">
        <v>150</v>
      </c>
      <c r="M323" s="96"/>
      <c r="N323" s="96"/>
      <c r="O323" s="36">
        <v>1</v>
      </c>
      <c r="P323" s="96"/>
      <c r="Q323" s="96"/>
      <c r="R323" s="90">
        <v>1</v>
      </c>
      <c r="S323" s="96">
        <v>180</v>
      </c>
      <c r="T323" s="96">
        <v>900</v>
      </c>
      <c r="U323" s="96" t="s">
        <v>910</v>
      </c>
      <c r="V323" s="59" t="s">
        <v>42</v>
      </c>
      <c r="W323" s="58" t="s">
        <v>604</v>
      </c>
    </row>
    <row r="324" s="15" customFormat="1" ht="24" spans="1:23">
      <c r="A324" s="36">
        <v>312</v>
      </c>
      <c r="B324" s="96" t="s">
        <v>132</v>
      </c>
      <c r="C324" s="37" t="s">
        <v>33</v>
      </c>
      <c r="D324" s="38" t="s">
        <v>37</v>
      </c>
      <c r="E324" s="96" t="s">
        <v>120</v>
      </c>
      <c r="F324" s="97" t="s">
        <v>108</v>
      </c>
      <c r="G324" s="97" t="s">
        <v>911</v>
      </c>
      <c r="H324" s="96" t="s">
        <v>39</v>
      </c>
      <c r="I324" s="96" t="s">
        <v>912</v>
      </c>
      <c r="J324" s="96">
        <v>50</v>
      </c>
      <c r="K324" s="96"/>
      <c r="L324" s="96">
        <v>50</v>
      </c>
      <c r="M324" s="96"/>
      <c r="N324" s="96"/>
      <c r="O324" s="36">
        <v>1</v>
      </c>
      <c r="P324" s="96"/>
      <c r="Q324" s="96"/>
      <c r="R324" s="90">
        <v>1</v>
      </c>
      <c r="S324" s="96">
        <v>80</v>
      </c>
      <c r="T324" s="96">
        <v>320</v>
      </c>
      <c r="U324" s="96" t="s">
        <v>913</v>
      </c>
      <c r="V324" s="59" t="s">
        <v>42</v>
      </c>
      <c r="W324" s="58" t="s">
        <v>604</v>
      </c>
    </row>
    <row r="325" s="15" customFormat="1" ht="24" spans="1:23">
      <c r="A325" s="36">
        <v>313</v>
      </c>
      <c r="B325" s="96" t="s">
        <v>132</v>
      </c>
      <c r="C325" s="37" t="s">
        <v>33</v>
      </c>
      <c r="D325" s="38" t="s">
        <v>37</v>
      </c>
      <c r="E325" s="96" t="s">
        <v>120</v>
      </c>
      <c r="F325" s="97" t="s">
        <v>108</v>
      </c>
      <c r="G325" s="97" t="s">
        <v>908</v>
      </c>
      <c r="H325" s="96" t="s">
        <v>39</v>
      </c>
      <c r="I325" s="96" t="s">
        <v>914</v>
      </c>
      <c r="J325" s="96">
        <v>100</v>
      </c>
      <c r="K325" s="96"/>
      <c r="L325" s="96">
        <v>100</v>
      </c>
      <c r="M325" s="96"/>
      <c r="N325" s="96"/>
      <c r="O325" s="36">
        <v>1</v>
      </c>
      <c r="P325" s="96"/>
      <c r="Q325" s="96"/>
      <c r="R325" s="90">
        <v>1</v>
      </c>
      <c r="S325" s="96">
        <v>200</v>
      </c>
      <c r="T325" s="96">
        <v>1000</v>
      </c>
      <c r="U325" s="96" t="s">
        <v>915</v>
      </c>
      <c r="V325" s="59" t="s">
        <v>42</v>
      </c>
      <c r="W325" s="58" t="s">
        <v>604</v>
      </c>
    </row>
    <row r="326" s="15" customFormat="1" ht="24" spans="1:23">
      <c r="A326" s="36">
        <v>314</v>
      </c>
      <c r="B326" s="96" t="s">
        <v>916</v>
      </c>
      <c r="C326" s="37" t="s">
        <v>33</v>
      </c>
      <c r="D326" s="38" t="s">
        <v>37</v>
      </c>
      <c r="E326" s="96" t="s">
        <v>120</v>
      </c>
      <c r="F326" s="97" t="s">
        <v>108</v>
      </c>
      <c r="G326" s="97" t="s">
        <v>911</v>
      </c>
      <c r="H326" s="96" t="s">
        <v>39</v>
      </c>
      <c r="I326" s="96" t="s">
        <v>917</v>
      </c>
      <c r="J326" s="96">
        <v>60</v>
      </c>
      <c r="K326" s="96"/>
      <c r="L326" s="96">
        <v>60</v>
      </c>
      <c r="M326" s="96"/>
      <c r="N326" s="96"/>
      <c r="O326" s="36">
        <v>1</v>
      </c>
      <c r="P326" s="96"/>
      <c r="Q326" s="96"/>
      <c r="R326" s="90">
        <v>1</v>
      </c>
      <c r="S326" s="96">
        <v>130</v>
      </c>
      <c r="T326" s="96">
        <v>650</v>
      </c>
      <c r="U326" s="96" t="s">
        <v>918</v>
      </c>
      <c r="V326" s="59" t="s">
        <v>42</v>
      </c>
      <c r="W326" s="58" t="s">
        <v>604</v>
      </c>
    </row>
    <row r="327" s="15" customFormat="1" ht="24" spans="1:23">
      <c r="A327" s="36">
        <v>315</v>
      </c>
      <c r="B327" s="96" t="s">
        <v>132</v>
      </c>
      <c r="C327" s="37" t="s">
        <v>33</v>
      </c>
      <c r="D327" s="38" t="s">
        <v>37</v>
      </c>
      <c r="E327" s="96" t="s">
        <v>120</v>
      </c>
      <c r="F327" s="97" t="s">
        <v>919</v>
      </c>
      <c r="G327" s="97" t="s">
        <v>920</v>
      </c>
      <c r="H327" s="96" t="s">
        <v>39</v>
      </c>
      <c r="I327" s="96" t="s">
        <v>921</v>
      </c>
      <c r="J327" s="96">
        <v>85</v>
      </c>
      <c r="K327" s="96"/>
      <c r="L327" s="96">
        <v>85</v>
      </c>
      <c r="M327" s="96"/>
      <c r="N327" s="96"/>
      <c r="O327" s="36">
        <v>1</v>
      </c>
      <c r="P327" s="96"/>
      <c r="Q327" s="96"/>
      <c r="R327" s="90">
        <v>1</v>
      </c>
      <c r="S327" s="96">
        <v>220</v>
      </c>
      <c r="T327" s="96">
        <v>900</v>
      </c>
      <c r="U327" s="96" t="s">
        <v>922</v>
      </c>
      <c r="V327" s="59" t="s">
        <v>42</v>
      </c>
      <c r="W327" s="58" t="s">
        <v>604</v>
      </c>
    </row>
    <row r="328" s="15" customFormat="1" ht="24" spans="1:23">
      <c r="A328" s="36">
        <v>316</v>
      </c>
      <c r="B328" s="96" t="s">
        <v>132</v>
      </c>
      <c r="C328" s="37" t="s">
        <v>33</v>
      </c>
      <c r="D328" s="38" t="s">
        <v>37</v>
      </c>
      <c r="E328" s="96" t="s">
        <v>120</v>
      </c>
      <c r="F328" s="97" t="s">
        <v>923</v>
      </c>
      <c r="G328" s="97" t="s">
        <v>587</v>
      </c>
      <c r="H328" s="96" t="s">
        <v>39</v>
      </c>
      <c r="I328" s="96" t="s">
        <v>924</v>
      </c>
      <c r="J328" s="96">
        <v>85</v>
      </c>
      <c r="K328" s="96"/>
      <c r="L328" s="96">
        <v>85</v>
      </c>
      <c r="M328" s="96"/>
      <c r="N328" s="96"/>
      <c r="O328" s="36">
        <v>1</v>
      </c>
      <c r="P328" s="96"/>
      <c r="Q328" s="96"/>
      <c r="R328" s="90">
        <v>1</v>
      </c>
      <c r="S328" s="96">
        <v>80</v>
      </c>
      <c r="T328" s="96">
        <v>300</v>
      </c>
      <c r="U328" s="96" t="s">
        <v>925</v>
      </c>
      <c r="V328" s="59" t="s">
        <v>42</v>
      </c>
      <c r="W328" s="58" t="s">
        <v>604</v>
      </c>
    </row>
    <row r="329" s="15" customFormat="1" ht="24" spans="1:23">
      <c r="A329" s="36">
        <v>317</v>
      </c>
      <c r="B329" s="96" t="s">
        <v>132</v>
      </c>
      <c r="C329" s="37" t="s">
        <v>33</v>
      </c>
      <c r="D329" s="38" t="s">
        <v>37</v>
      </c>
      <c r="E329" s="96" t="s">
        <v>120</v>
      </c>
      <c r="F329" s="97" t="s">
        <v>108</v>
      </c>
      <c r="G329" s="97" t="s">
        <v>908</v>
      </c>
      <c r="H329" s="96" t="s">
        <v>39</v>
      </c>
      <c r="I329" s="96" t="s">
        <v>926</v>
      </c>
      <c r="J329" s="96">
        <v>100</v>
      </c>
      <c r="K329" s="96"/>
      <c r="L329" s="96">
        <v>100</v>
      </c>
      <c r="M329" s="96"/>
      <c r="N329" s="96"/>
      <c r="O329" s="36">
        <v>1</v>
      </c>
      <c r="P329" s="96"/>
      <c r="Q329" s="96"/>
      <c r="R329" s="90">
        <v>1</v>
      </c>
      <c r="S329" s="96">
        <v>50</v>
      </c>
      <c r="T329" s="96">
        <v>200</v>
      </c>
      <c r="U329" s="96" t="s">
        <v>927</v>
      </c>
      <c r="V329" s="59" t="s">
        <v>42</v>
      </c>
      <c r="W329" s="58" t="s">
        <v>604</v>
      </c>
    </row>
    <row r="330" s="15" customFormat="1" ht="24" spans="1:23">
      <c r="A330" s="36">
        <v>318</v>
      </c>
      <c r="B330" s="96" t="s">
        <v>132</v>
      </c>
      <c r="C330" s="37" t="s">
        <v>33</v>
      </c>
      <c r="D330" s="38" t="s">
        <v>37</v>
      </c>
      <c r="E330" s="96" t="s">
        <v>120</v>
      </c>
      <c r="F330" s="97" t="s">
        <v>108</v>
      </c>
      <c r="G330" s="97" t="s">
        <v>908</v>
      </c>
      <c r="H330" s="96" t="s">
        <v>39</v>
      </c>
      <c r="I330" s="96" t="s">
        <v>928</v>
      </c>
      <c r="J330" s="96">
        <v>140</v>
      </c>
      <c r="K330" s="96"/>
      <c r="L330" s="96">
        <v>140</v>
      </c>
      <c r="M330" s="96"/>
      <c r="N330" s="96"/>
      <c r="O330" s="36">
        <v>1</v>
      </c>
      <c r="P330" s="96"/>
      <c r="Q330" s="96"/>
      <c r="R330" s="90">
        <v>1</v>
      </c>
      <c r="S330" s="96">
        <v>100</v>
      </c>
      <c r="T330" s="96">
        <v>500</v>
      </c>
      <c r="U330" s="96" t="s">
        <v>929</v>
      </c>
      <c r="V330" s="59" t="s">
        <v>42</v>
      </c>
      <c r="W330" s="58" t="s">
        <v>604</v>
      </c>
    </row>
    <row r="331" s="15" customFormat="1" ht="96" spans="1:23">
      <c r="A331" s="36">
        <v>319</v>
      </c>
      <c r="B331" s="96" t="s">
        <v>930</v>
      </c>
      <c r="C331" s="96" t="s">
        <v>30</v>
      </c>
      <c r="D331" s="38" t="s">
        <v>37</v>
      </c>
      <c r="E331" s="96" t="s">
        <v>120</v>
      </c>
      <c r="F331" s="97" t="s">
        <v>108</v>
      </c>
      <c r="G331" s="97" t="s">
        <v>931</v>
      </c>
      <c r="H331" s="96" t="s">
        <v>39</v>
      </c>
      <c r="I331" s="96" t="s">
        <v>932</v>
      </c>
      <c r="J331" s="96">
        <v>600</v>
      </c>
      <c r="K331" s="96"/>
      <c r="L331" s="96">
        <v>600</v>
      </c>
      <c r="M331" s="96"/>
      <c r="N331" s="96"/>
      <c r="O331" s="36">
        <v>1</v>
      </c>
      <c r="P331" s="96"/>
      <c r="Q331" s="96"/>
      <c r="R331" s="90">
        <v>1</v>
      </c>
      <c r="S331" s="96">
        <v>626</v>
      </c>
      <c r="T331" s="96">
        <v>2293</v>
      </c>
      <c r="U331" s="96" t="s">
        <v>933</v>
      </c>
      <c r="V331" s="59" t="s">
        <v>42</v>
      </c>
      <c r="W331" s="58" t="s">
        <v>604</v>
      </c>
    </row>
    <row r="332" s="16" customFormat="1" ht="36" spans="1:23">
      <c r="A332" s="36">
        <v>320</v>
      </c>
      <c r="B332" s="37" t="s">
        <v>934</v>
      </c>
      <c r="C332" s="58" t="s">
        <v>31</v>
      </c>
      <c r="D332" s="37" t="s">
        <v>37</v>
      </c>
      <c r="E332" s="43" t="s">
        <v>586</v>
      </c>
      <c r="F332" s="39">
        <v>44621</v>
      </c>
      <c r="G332" s="39">
        <v>44896</v>
      </c>
      <c r="H332" s="37" t="s">
        <v>935</v>
      </c>
      <c r="I332" s="37" t="s">
        <v>936</v>
      </c>
      <c r="J332" s="37">
        <v>178</v>
      </c>
      <c r="K332" s="37"/>
      <c r="L332" s="37"/>
      <c r="M332" s="37">
        <v>178</v>
      </c>
      <c r="N332" s="37"/>
      <c r="O332" s="37"/>
      <c r="P332" s="37"/>
      <c r="Q332" s="37">
        <v>1770</v>
      </c>
      <c r="R332" s="37"/>
      <c r="S332" s="37"/>
      <c r="T332" s="37">
        <v>1770</v>
      </c>
      <c r="U332" s="37" t="s">
        <v>937</v>
      </c>
      <c r="V332" s="37" t="s">
        <v>42</v>
      </c>
      <c r="W332" s="58" t="s">
        <v>43</v>
      </c>
    </row>
    <row r="333" s="16" customFormat="1" ht="36" spans="1:23">
      <c r="A333" s="36">
        <v>321</v>
      </c>
      <c r="B333" s="37" t="s">
        <v>938</v>
      </c>
      <c r="C333" s="58" t="s">
        <v>31</v>
      </c>
      <c r="D333" s="37" t="s">
        <v>37</v>
      </c>
      <c r="E333" s="43" t="s">
        <v>586</v>
      </c>
      <c r="F333" s="39">
        <v>44621</v>
      </c>
      <c r="G333" s="39">
        <v>44896</v>
      </c>
      <c r="H333" s="37" t="s">
        <v>935</v>
      </c>
      <c r="I333" s="37" t="s">
        <v>939</v>
      </c>
      <c r="J333" s="37">
        <v>958</v>
      </c>
      <c r="K333" s="37"/>
      <c r="L333" s="37"/>
      <c r="M333" s="37">
        <v>958</v>
      </c>
      <c r="N333" s="37"/>
      <c r="O333" s="37"/>
      <c r="P333" s="37"/>
      <c r="Q333" s="37">
        <v>9000</v>
      </c>
      <c r="R333" s="37"/>
      <c r="S333" s="37"/>
      <c r="T333" s="37">
        <v>9000</v>
      </c>
      <c r="U333" s="37" t="s">
        <v>940</v>
      </c>
      <c r="V333" s="37" t="s">
        <v>42</v>
      </c>
      <c r="W333" s="58" t="s">
        <v>43</v>
      </c>
    </row>
    <row r="334" s="16" customFormat="1" ht="36" spans="1:23">
      <c r="A334" s="36">
        <v>322</v>
      </c>
      <c r="B334" s="37" t="s">
        <v>941</v>
      </c>
      <c r="C334" s="58" t="s">
        <v>31</v>
      </c>
      <c r="D334" s="37" t="s">
        <v>37</v>
      </c>
      <c r="E334" s="43" t="s">
        <v>586</v>
      </c>
      <c r="F334" s="39">
        <v>44621</v>
      </c>
      <c r="G334" s="39">
        <v>44896</v>
      </c>
      <c r="H334" s="37" t="s">
        <v>935</v>
      </c>
      <c r="I334" s="37" t="s">
        <v>942</v>
      </c>
      <c r="J334" s="37">
        <v>400</v>
      </c>
      <c r="K334" s="37"/>
      <c r="L334" s="37"/>
      <c r="M334" s="37">
        <v>400</v>
      </c>
      <c r="N334" s="37"/>
      <c r="O334" s="37"/>
      <c r="P334" s="37"/>
      <c r="Q334" s="37">
        <v>1450</v>
      </c>
      <c r="R334" s="37"/>
      <c r="S334" s="37"/>
      <c r="T334" s="37">
        <v>1450</v>
      </c>
      <c r="U334" s="37" t="s">
        <v>943</v>
      </c>
      <c r="V334" s="37" t="s">
        <v>42</v>
      </c>
      <c r="W334" s="58" t="s">
        <v>43</v>
      </c>
    </row>
    <row r="335" s="16" customFormat="1" ht="36" spans="1:23">
      <c r="A335" s="36">
        <v>323</v>
      </c>
      <c r="B335" s="37" t="s">
        <v>941</v>
      </c>
      <c r="C335" s="58" t="s">
        <v>31</v>
      </c>
      <c r="D335" s="37" t="s">
        <v>37</v>
      </c>
      <c r="E335" s="43" t="s">
        <v>586</v>
      </c>
      <c r="F335" s="39">
        <v>44621</v>
      </c>
      <c r="G335" s="39">
        <v>44896</v>
      </c>
      <c r="H335" s="37" t="s">
        <v>935</v>
      </c>
      <c r="I335" s="37" t="s">
        <v>944</v>
      </c>
      <c r="J335" s="37">
        <v>300</v>
      </c>
      <c r="K335" s="37"/>
      <c r="L335" s="37"/>
      <c r="M335" s="37">
        <v>300</v>
      </c>
      <c r="N335" s="37"/>
      <c r="O335" s="37"/>
      <c r="P335" s="37"/>
      <c r="Q335" s="37">
        <v>1500</v>
      </c>
      <c r="R335" s="37"/>
      <c r="S335" s="37"/>
      <c r="T335" s="37">
        <v>1500</v>
      </c>
      <c r="U335" s="37" t="s">
        <v>945</v>
      </c>
      <c r="V335" s="37" t="s">
        <v>42</v>
      </c>
      <c r="W335" s="58" t="s">
        <v>43</v>
      </c>
    </row>
    <row r="336" s="16" customFormat="1" ht="36" spans="1:23">
      <c r="A336" s="36">
        <v>324</v>
      </c>
      <c r="B336" s="49" t="s">
        <v>946</v>
      </c>
      <c r="C336" s="49" t="s">
        <v>30</v>
      </c>
      <c r="D336" s="37" t="s">
        <v>37</v>
      </c>
      <c r="E336" s="49" t="s">
        <v>947</v>
      </c>
      <c r="F336" s="98">
        <v>44621</v>
      </c>
      <c r="G336" s="98">
        <v>44896</v>
      </c>
      <c r="H336" s="37" t="s">
        <v>948</v>
      </c>
      <c r="I336" s="49" t="s">
        <v>949</v>
      </c>
      <c r="J336" s="49">
        <v>30</v>
      </c>
      <c r="K336" s="37"/>
      <c r="L336" s="49">
        <v>30</v>
      </c>
      <c r="M336" s="37"/>
      <c r="N336" s="37"/>
      <c r="O336" s="37">
        <v>1</v>
      </c>
      <c r="P336" s="49">
        <v>387</v>
      </c>
      <c r="Q336" s="49">
        <v>1548</v>
      </c>
      <c r="R336" s="37">
        <v>1</v>
      </c>
      <c r="S336" s="49">
        <v>387</v>
      </c>
      <c r="T336" s="49">
        <v>1548</v>
      </c>
      <c r="U336" s="38" t="s">
        <v>950</v>
      </c>
      <c r="V336" s="38" t="s">
        <v>42</v>
      </c>
      <c r="W336" s="37"/>
    </row>
    <row r="337" s="16" customFormat="1" ht="24" spans="1:23">
      <c r="A337" s="36">
        <v>325</v>
      </c>
      <c r="B337" s="49" t="s">
        <v>951</v>
      </c>
      <c r="C337" s="49" t="s">
        <v>30</v>
      </c>
      <c r="D337" s="49" t="s">
        <v>37</v>
      </c>
      <c r="E337" s="49" t="s">
        <v>567</v>
      </c>
      <c r="F337" s="98">
        <v>44621</v>
      </c>
      <c r="G337" s="98">
        <v>44896</v>
      </c>
      <c r="H337" s="37" t="s">
        <v>948</v>
      </c>
      <c r="I337" s="49" t="s">
        <v>952</v>
      </c>
      <c r="J337" s="49">
        <v>40</v>
      </c>
      <c r="K337" s="37"/>
      <c r="L337" s="49">
        <v>40</v>
      </c>
      <c r="M337" s="37"/>
      <c r="N337" s="37"/>
      <c r="O337" s="37">
        <v>1</v>
      </c>
      <c r="P337" s="49">
        <v>185</v>
      </c>
      <c r="Q337" s="49">
        <v>576</v>
      </c>
      <c r="R337" s="37">
        <v>1</v>
      </c>
      <c r="S337" s="49">
        <v>185</v>
      </c>
      <c r="T337" s="49">
        <v>576</v>
      </c>
      <c r="U337" s="49" t="s">
        <v>953</v>
      </c>
      <c r="V337" s="38" t="s">
        <v>42</v>
      </c>
      <c r="W337" s="37"/>
    </row>
    <row r="338" s="16" customFormat="1" ht="36" spans="1:23">
      <c r="A338" s="36">
        <v>326</v>
      </c>
      <c r="B338" s="49" t="s">
        <v>954</v>
      </c>
      <c r="C338" s="49" t="s">
        <v>30</v>
      </c>
      <c r="D338" s="49" t="s">
        <v>37</v>
      </c>
      <c r="E338" s="49" t="s">
        <v>567</v>
      </c>
      <c r="F338" s="98">
        <v>44621</v>
      </c>
      <c r="G338" s="98">
        <v>44896</v>
      </c>
      <c r="H338" s="37" t="s">
        <v>948</v>
      </c>
      <c r="I338" s="49" t="s">
        <v>955</v>
      </c>
      <c r="J338" s="49">
        <v>30</v>
      </c>
      <c r="K338" s="37"/>
      <c r="L338" s="49">
        <v>30</v>
      </c>
      <c r="M338" s="37"/>
      <c r="N338" s="37"/>
      <c r="O338" s="37">
        <v>1</v>
      </c>
      <c r="P338" s="49">
        <v>55</v>
      </c>
      <c r="Q338" s="49">
        <v>216</v>
      </c>
      <c r="R338" s="37">
        <v>1</v>
      </c>
      <c r="S338" s="49">
        <v>55</v>
      </c>
      <c r="T338" s="49">
        <v>216</v>
      </c>
      <c r="U338" s="49" t="s">
        <v>956</v>
      </c>
      <c r="V338" s="38" t="s">
        <v>42</v>
      </c>
      <c r="W338" s="37"/>
    </row>
    <row r="339" s="16" customFormat="1" ht="36" spans="1:23">
      <c r="A339" s="36">
        <v>327</v>
      </c>
      <c r="B339" s="49" t="s">
        <v>957</v>
      </c>
      <c r="C339" s="49" t="s">
        <v>30</v>
      </c>
      <c r="D339" s="49" t="s">
        <v>37</v>
      </c>
      <c r="E339" s="49" t="s">
        <v>567</v>
      </c>
      <c r="F339" s="98">
        <v>44621</v>
      </c>
      <c r="G339" s="98">
        <v>44896</v>
      </c>
      <c r="H339" s="37" t="s">
        <v>948</v>
      </c>
      <c r="I339" s="49" t="s">
        <v>958</v>
      </c>
      <c r="J339" s="49">
        <v>40</v>
      </c>
      <c r="K339" s="37"/>
      <c r="L339" s="49">
        <v>40</v>
      </c>
      <c r="M339" s="37"/>
      <c r="N339" s="37"/>
      <c r="O339" s="37">
        <v>1</v>
      </c>
      <c r="P339" s="49">
        <v>90</v>
      </c>
      <c r="Q339" s="49">
        <v>240</v>
      </c>
      <c r="R339" s="37">
        <v>1</v>
      </c>
      <c r="S339" s="49">
        <v>90</v>
      </c>
      <c r="T339" s="49">
        <v>240</v>
      </c>
      <c r="U339" s="49" t="s">
        <v>959</v>
      </c>
      <c r="V339" s="38" t="s">
        <v>42</v>
      </c>
      <c r="W339" s="37"/>
    </row>
    <row r="340" s="16" customFormat="1" ht="36" spans="1:23">
      <c r="A340" s="36">
        <v>328</v>
      </c>
      <c r="B340" s="49" t="s">
        <v>960</v>
      </c>
      <c r="C340" s="49" t="s">
        <v>30</v>
      </c>
      <c r="D340" s="49" t="s">
        <v>37</v>
      </c>
      <c r="E340" s="49" t="s">
        <v>567</v>
      </c>
      <c r="F340" s="98">
        <v>44621</v>
      </c>
      <c r="G340" s="98">
        <v>44896</v>
      </c>
      <c r="H340" s="37" t="s">
        <v>948</v>
      </c>
      <c r="I340" s="49" t="s">
        <v>961</v>
      </c>
      <c r="J340" s="49">
        <v>30</v>
      </c>
      <c r="K340" s="37"/>
      <c r="L340" s="49">
        <v>30</v>
      </c>
      <c r="M340" s="37"/>
      <c r="N340" s="37"/>
      <c r="O340" s="37">
        <v>1</v>
      </c>
      <c r="P340" s="49">
        <v>75</v>
      </c>
      <c r="Q340" s="49">
        <v>228</v>
      </c>
      <c r="R340" s="37">
        <v>1</v>
      </c>
      <c r="S340" s="49">
        <v>75</v>
      </c>
      <c r="T340" s="49">
        <v>228</v>
      </c>
      <c r="U340" s="49" t="s">
        <v>962</v>
      </c>
      <c r="V340" s="38" t="s">
        <v>42</v>
      </c>
      <c r="W340" s="37"/>
    </row>
    <row r="341" s="16" customFormat="1" ht="36" spans="1:23">
      <c r="A341" s="36">
        <v>329</v>
      </c>
      <c r="B341" s="49" t="s">
        <v>963</v>
      </c>
      <c r="C341" s="49" t="s">
        <v>30</v>
      </c>
      <c r="D341" s="49" t="s">
        <v>37</v>
      </c>
      <c r="E341" s="49" t="s">
        <v>964</v>
      </c>
      <c r="F341" s="98">
        <v>44621</v>
      </c>
      <c r="G341" s="98">
        <v>44896</v>
      </c>
      <c r="H341" s="37" t="s">
        <v>948</v>
      </c>
      <c r="I341" s="49" t="s">
        <v>965</v>
      </c>
      <c r="J341" s="49">
        <v>28</v>
      </c>
      <c r="K341" s="37"/>
      <c r="L341" s="49">
        <v>28</v>
      </c>
      <c r="M341" s="37"/>
      <c r="N341" s="37"/>
      <c r="O341" s="37">
        <v>1</v>
      </c>
      <c r="P341" s="49">
        <v>145</v>
      </c>
      <c r="Q341" s="49">
        <v>636</v>
      </c>
      <c r="R341" s="37">
        <v>1</v>
      </c>
      <c r="S341" s="49">
        <v>145</v>
      </c>
      <c r="T341" s="49">
        <v>636</v>
      </c>
      <c r="U341" s="49" t="s">
        <v>966</v>
      </c>
      <c r="V341" s="38" t="s">
        <v>42</v>
      </c>
      <c r="W341" s="37"/>
    </row>
    <row r="342" s="16" customFormat="1" ht="24" spans="1:23">
      <c r="A342" s="36">
        <v>330</v>
      </c>
      <c r="B342" s="49" t="s">
        <v>967</v>
      </c>
      <c r="C342" s="49" t="s">
        <v>30</v>
      </c>
      <c r="D342" s="49" t="s">
        <v>37</v>
      </c>
      <c r="E342" s="49" t="s">
        <v>968</v>
      </c>
      <c r="F342" s="98">
        <v>44621</v>
      </c>
      <c r="G342" s="98">
        <v>44896</v>
      </c>
      <c r="H342" s="37" t="s">
        <v>948</v>
      </c>
      <c r="I342" s="49" t="s">
        <v>969</v>
      </c>
      <c r="J342" s="49">
        <v>2</v>
      </c>
      <c r="K342" s="37"/>
      <c r="L342" s="49">
        <v>2</v>
      </c>
      <c r="M342" s="37"/>
      <c r="N342" s="37"/>
      <c r="O342" s="37">
        <v>1</v>
      </c>
      <c r="P342" s="49">
        <v>98</v>
      </c>
      <c r="Q342" s="49">
        <v>297</v>
      </c>
      <c r="R342" s="37">
        <v>1</v>
      </c>
      <c r="S342" s="49">
        <v>98</v>
      </c>
      <c r="T342" s="49">
        <v>297</v>
      </c>
      <c r="U342" s="49" t="s">
        <v>970</v>
      </c>
      <c r="V342" s="38" t="s">
        <v>42</v>
      </c>
      <c r="W342" s="37"/>
    </row>
    <row r="343" s="16" customFormat="1" ht="36" spans="1:23">
      <c r="A343" s="36">
        <v>331</v>
      </c>
      <c r="B343" s="49" t="s">
        <v>971</v>
      </c>
      <c r="C343" s="49" t="s">
        <v>30</v>
      </c>
      <c r="D343" s="49" t="s">
        <v>37</v>
      </c>
      <c r="E343" s="49" t="s">
        <v>968</v>
      </c>
      <c r="F343" s="98">
        <v>44621</v>
      </c>
      <c r="G343" s="98">
        <v>44896</v>
      </c>
      <c r="H343" s="37" t="s">
        <v>948</v>
      </c>
      <c r="I343" s="49" t="s">
        <v>972</v>
      </c>
      <c r="J343" s="49">
        <v>22</v>
      </c>
      <c r="K343" s="37"/>
      <c r="L343" s="49">
        <v>22</v>
      </c>
      <c r="M343" s="37"/>
      <c r="N343" s="37"/>
      <c r="O343" s="37">
        <v>1</v>
      </c>
      <c r="P343" s="49">
        <v>200</v>
      </c>
      <c r="Q343" s="49">
        <v>787</v>
      </c>
      <c r="R343" s="37">
        <v>1</v>
      </c>
      <c r="S343" s="49">
        <v>200</v>
      </c>
      <c r="T343" s="49">
        <v>787</v>
      </c>
      <c r="U343" s="49" t="s">
        <v>973</v>
      </c>
      <c r="V343" s="38" t="s">
        <v>42</v>
      </c>
      <c r="W343" s="37"/>
    </row>
    <row r="344" s="16" customFormat="1" ht="24" spans="1:23">
      <c r="A344" s="36">
        <v>332</v>
      </c>
      <c r="B344" s="49" t="s">
        <v>974</v>
      </c>
      <c r="C344" s="49" t="s">
        <v>30</v>
      </c>
      <c r="D344" s="49" t="s">
        <v>37</v>
      </c>
      <c r="E344" s="49" t="s">
        <v>968</v>
      </c>
      <c r="F344" s="98">
        <v>44621</v>
      </c>
      <c r="G344" s="98">
        <v>44896</v>
      </c>
      <c r="H344" s="37" t="s">
        <v>948</v>
      </c>
      <c r="I344" s="49" t="s">
        <v>975</v>
      </c>
      <c r="J344" s="49">
        <v>10</v>
      </c>
      <c r="K344" s="37"/>
      <c r="L344" s="49">
        <v>10</v>
      </c>
      <c r="M344" s="37"/>
      <c r="N344" s="37"/>
      <c r="O344" s="37">
        <v>1</v>
      </c>
      <c r="P344" s="49">
        <v>102</v>
      </c>
      <c r="Q344" s="49">
        <v>320</v>
      </c>
      <c r="R344" s="37">
        <v>1</v>
      </c>
      <c r="S344" s="49">
        <v>102</v>
      </c>
      <c r="T344" s="49">
        <v>320</v>
      </c>
      <c r="U344" s="49" t="s">
        <v>976</v>
      </c>
      <c r="V344" s="38" t="s">
        <v>42</v>
      </c>
      <c r="W344" s="37"/>
    </row>
    <row r="345" s="16" customFormat="1" ht="36" spans="1:23">
      <c r="A345" s="36">
        <v>333</v>
      </c>
      <c r="B345" s="49" t="s">
        <v>977</v>
      </c>
      <c r="C345" s="49" t="s">
        <v>30</v>
      </c>
      <c r="D345" s="49" t="s">
        <v>37</v>
      </c>
      <c r="E345" s="49" t="s">
        <v>968</v>
      </c>
      <c r="F345" s="98">
        <v>44621</v>
      </c>
      <c r="G345" s="98">
        <v>44896</v>
      </c>
      <c r="H345" s="37" t="s">
        <v>948</v>
      </c>
      <c r="I345" s="49" t="s">
        <v>978</v>
      </c>
      <c r="J345" s="49">
        <v>30</v>
      </c>
      <c r="K345" s="37"/>
      <c r="L345" s="49">
        <v>30</v>
      </c>
      <c r="M345" s="37"/>
      <c r="N345" s="37"/>
      <c r="O345" s="37">
        <v>1</v>
      </c>
      <c r="P345" s="49">
        <v>102</v>
      </c>
      <c r="Q345" s="49">
        <v>320</v>
      </c>
      <c r="R345" s="37">
        <v>1</v>
      </c>
      <c r="S345" s="49">
        <v>102</v>
      </c>
      <c r="T345" s="49">
        <v>320</v>
      </c>
      <c r="U345" s="49" t="s">
        <v>976</v>
      </c>
      <c r="V345" s="38" t="s">
        <v>42</v>
      </c>
      <c r="W345" s="37"/>
    </row>
    <row r="346" s="16" customFormat="1" ht="36" spans="1:23">
      <c r="A346" s="36">
        <v>334</v>
      </c>
      <c r="B346" s="49" t="s">
        <v>979</v>
      </c>
      <c r="C346" s="49" t="s">
        <v>30</v>
      </c>
      <c r="D346" s="49" t="s">
        <v>37</v>
      </c>
      <c r="E346" s="49" t="s">
        <v>968</v>
      </c>
      <c r="F346" s="98">
        <v>44621</v>
      </c>
      <c r="G346" s="98">
        <v>44896</v>
      </c>
      <c r="H346" s="37" t="s">
        <v>948</v>
      </c>
      <c r="I346" s="49" t="s">
        <v>980</v>
      </c>
      <c r="J346" s="49">
        <v>22</v>
      </c>
      <c r="K346" s="37"/>
      <c r="L346" s="49">
        <v>22</v>
      </c>
      <c r="M346" s="37"/>
      <c r="N346" s="37"/>
      <c r="O346" s="37">
        <v>1</v>
      </c>
      <c r="P346" s="49">
        <v>78</v>
      </c>
      <c r="Q346" s="49">
        <v>230</v>
      </c>
      <c r="R346" s="37">
        <v>1</v>
      </c>
      <c r="S346" s="49">
        <v>78</v>
      </c>
      <c r="T346" s="49">
        <v>230</v>
      </c>
      <c r="U346" s="49" t="s">
        <v>981</v>
      </c>
      <c r="V346" s="38" t="s">
        <v>42</v>
      </c>
      <c r="W346" s="37"/>
    </row>
    <row r="347" s="16" customFormat="1" ht="24" spans="1:23">
      <c r="A347" s="36">
        <v>335</v>
      </c>
      <c r="B347" s="49" t="s">
        <v>982</v>
      </c>
      <c r="C347" s="49" t="s">
        <v>30</v>
      </c>
      <c r="D347" s="49" t="s">
        <v>37</v>
      </c>
      <c r="E347" s="49" t="s">
        <v>550</v>
      </c>
      <c r="F347" s="98">
        <v>44621</v>
      </c>
      <c r="G347" s="98">
        <v>44896</v>
      </c>
      <c r="H347" s="37" t="s">
        <v>948</v>
      </c>
      <c r="I347" s="49" t="s">
        <v>983</v>
      </c>
      <c r="J347" s="49">
        <v>100</v>
      </c>
      <c r="K347" s="37"/>
      <c r="L347" s="49">
        <v>100</v>
      </c>
      <c r="M347" s="37"/>
      <c r="N347" s="37"/>
      <c r="O347" s="37">
        <v>1</v>
      </c>
      <c r="P347" s="49">
        <v>395</v>
      </c>
      <c r="Q347" s="49">
        <v>1255</v>
      </c>
      <c r="R347" s="37">
        <v>1</v>
      </c>
      <c r="S347" s="49">
        <v>395</v>
      </c>
      <c r="T347" s="49">
        <v>1255</v>
      </c>
      <c r="U347" s="49" t="s">
        <v>984</v>
      </c>
      <c r="V347" s="38" t="s">
        <v>42</v>
      </c>
      <c r="W347" s="37"/>
    </row>
    <row r="348" s="16" customFormat="1" ht="36" spans="1:23">
      <c r="A348" s="36">
        <v>336</v>
      </c>
      <c r="B348" s="49" t="s">
        <v>985</v>
      </c>
      <c r="C348" s="49" t="s">
        <v>30</v>
      </c>
      <c r="D348" s="49" t="s">
        <v>37</v>
      </c>
      <c r="E348" s="49" t="s">
        <v>986</v>
      </c>
      <c r="F348" s="98">
        <v>44621</v>
      </c>
      <c r="G348" s="98">
        <v>44896</v>
      </c>
      <c r="H348" s="37" t="s">
        <v>948</v>
      </c>
      <c r="I348" s="49" t="s">
        <v>987</v>
      </c>
      <c r="J348" s="49">
        <v>100</v>
      </c>
      <c r="K348" s="37"/>
      <c r="L348" s="49">
        <v>100</v>
      </c>
      <c r="M348" s="37"/>
      <c r="N348" s="37"/>
      <c r="O348" s="37">
        <v>1</v>
      </c>
      <c r="P348" s="49">
        <v>195</v>
      </c>
      <c r="Q348" s="49">
        <v>807</v>
      </c>
      <c r="R348" s="37">
        <v>1</v>
      </c>
      <c r="S348" s="49">
        <v>195</v>
      </c>
      <c r="T348" s="49">
        <v>807</v>
      </c>
      <c r="U348" s="49" t="s">
        <v>988</v>
      </c>
      <c r="V348" s="38" t="s">
        <v>42</v>
      </c>
      <c r="W348" s="37"/>
    </row>
    <row r="349" s="16" customFormat="1" ht="36" spans="1:23">
      <c r="A349" s="36">
        <v>337</v>
      </c>
      <c r="B349" s="49" t="s">
        <v>989</v>
      </c>
      <c r="C349" s="49" t="s">
        <v>30</v>
      </c>
      <c r="D349" s="49" t="s">
        <v>37</v>
      </c>
      <c r="E349" s="49" t="s">
        <v>986</v>
      </c>
      <c r="F349" s="98">
        <v>44621</v>
      </c>
      <c r="G349" s="98">
        <v>44896</v>
      </c>
      <c r="H349" s="37" t="s">
        <v>948</v>
      </c>
      <c r="I349" s="49" t="s">
        <v>990</v>
      </c>
      <c r="J349" s="49">
        <v>62</v>
      </c>
      <c r="K349" s="37"/>
      <c r="L349" s="49">
        <v>62</v>
      </c>
      <c r="M349" s="37"/>
      <c r="N349" s="37"/>
      <c r="O349" s="37">
        <v>1</v>
      </c>
      <c r="P349" s="49">
        <v>48</v>
      </c>
      <c r="Q349" s="49">
        <v>202</v>
      </c>
      <c r="R349" s="37">
        <v>1</v>
      </c>
      <c r="S349" s="49">
        <v>48</v>
      </c>
      <c r="T349" s="49">
        <v>202</v>
      </c>
      <c r="U349" s="49" t="s">
        <v>991</v>
      </c>
      <c r="V349" s="38" t="s">
        <v>42</v>
      </c>
      <c r="W349" s="37"/>
    </row>
    <row r="350" s="16" customFormat="1" ht="36" spans="1:23">
      <c r="A350" s="36">
        <v>338</v>
      </c>
      <c r="B350" s="49" t="s">
        <v>992</v>
      </c>
      <c r="C350" s="49" t="s">
        <v>30</v>
      </c>
      <c r="D350" s="49" t="s">
        <v>37</v>
      </c>
      <c r="E350" s="49" t="s">
        <v>986</v>
      </c>
      <c r="F350" s="98">
        <v>44621</v>
      </c>
      <c r="G350" s="98">
        <v>44896</v>
      </c>
      <c r="H350" s="37" t="s">
        <v>948</v>
      </c>
      <c r="I350" s="49" t="s">
        <v>993</v>
      </c>
      <c r="J350" s="49">
        <v>65</v>
      </c>
      <c r="K350" s="37"/>
      <c r="L350" s="49">
        <v>65</v>
      </c>
      <c r="M350" s="37"/>
      <c r="N350" s="37"/>
      <c r="O350" s="37">
        <v>1</v>
      </c>
      <c r="P350" s="49">
        <v>55</v>
      </c>
      <c r="Q350" s="49">
        <v>220</v>
      </c>
      <c r="R350" s="37">
        <v>1</v>
      </c>
      <c r="S350" s="49">
        <v>55</v>
      </c>
      <c r="T350" s="49">
        <v>220</v>
      </c>
      <c r="U350" s="49" t="s">
        <v>994</v>
      </c>
      <c r="V350" s="38" t="s">
        <v>42</v>
      </c>
      <c r="W350" s="37"/>
    </row>
    <row r="351" s="16" customFormat="1" ht="36" spans="1:23">
      <c r="A351" s="36">
        <v>339</v>
      </c>
      <c r="B351" s="49" t="s">
        <v>995</v>
      </c>
      <c r="C351" s="49" t="s">
        <v>30</v>
      </c>
      <c r="D351" s="49" t="s">
        <v>37</v>
      </c>
      <c r="E351" s="49" t="s">
        <v>353</v>
      </c>
      <c r="F351" s="98">
        <v>44621</v>
      </c>
      <c r="G351" s="98">
        <v>44896</v>
      </c>
      <c r="H351" s="37" t="s">
        <v>948</v>
      </c>
      <c r="I351" s="49" t="s">
        <v>996</v>
      </c>
      <c r="J351" s="49">
        <v>140</v>
      </c>
      <c r="K351" s="37"/>
      <c r="L351" s="49">
        <v>140</v>
      </c>
      <c r="M351" s="37"/>
      <c r="N351" s="37"/>
      <c r="O351" s="37">
        <v>1</v>
      </c>
      <c r="P351" s="37">
        <v>800</v>
      </c>
      <c r="Q351" s="37">
        <v>3500</v>
      </c>
      <c r="R351" s="37">
        <v>1</v>
      </c>
      <c r="S351" s="37">
        <v>800</v>
      </c>
      <c r="T351" s="37">
        <v>3500</v>
      </c>
      <c r="U351" s="38" t="s">
        <v>997</v>
      </c>
      <c r="V351" s="38" t="s">
        <v>42</v>
      </c>
      <c r="W351" s="37"/>
    </row>
    <row r="352" s="16" customFormat="1" ht="36" spans="1:23">
      <c r="A352" s="36">
        <v>340</v>
      </c>
      <c r="B352" s="49" t="s">
        <v>998</v>
      </c>
      <c r="C352" s="49" t="s">
        <v>30</v>
      </c>
      <c r="D352" s="38" t="s">
        <v>74</v>
      </c>
      <c r="E352" s="49" t="s">
        <v>683</v>
      </c>
      <c r="F352" s="98">
        <v>44621</v>
      </c>
      <c r="G352" s="98">
        <v>44896</v>
      </c>
      <c r="H352" s="37" t="s">
        <v>948</v>
      </c>
      <c r="I352" s="49" t="s">
        <v>999</v>
      </c>
      <c r="J352" s="49">
        <v>30</v>
      </c>
      <c r="K352" s="37"/>
      <c r="L352" s="49">
        <v>30</v>
      </c>
      <c r="M352" s="37"/>
      <c r="N352" s="37"/>
      <c r="O352" s="37">
        <v>1</v>
      </c>
      <c r="P352" s="49">
        <v>102</v>
      </c>
      <c r="Q352" s="49">
        <v>367</v>
      </c>
      <c r="R352" s="37">
        <v>1</v>
      </c>
      <c r="S352" s="49">
        <v>102</v>
      </c>
      <c r="T352" s="49">
        <v>367</v>
      </c>
      <c r="U352" s="38" t="s">
        <v>1000</v>
      </c>
      <c r="V352" s="38" t="s">
        <v>42</v>
      </c>
      <c r="W352" s="37"/>
    </row>
    <row r="353" s="16" customFormat="1" ht="24" spans="1:23">
      <c r="A353" s="36">
        <v>341</v>
      </c>
      <c r="B353" s="49" t="s">
        <v>1001</v>
      </c>
      <c r="C353" s="49" t="s">
        <v>30</v>
      </c>
      <c r="D353" s="38" t="s">
        <v>37</v>
      </c>
      <c r="E353" s="49" t="s">
        <v>1002</v>
      </c>
      <c r="F353" s="98">
        <v>44621</v>
      </c>
      <c r="G353" s="98">
        <v>44896</v>
      </c>
      <c r="H353" s="37" t="s">
        <v>948</v>
      </c>
      <c r="I353" s="49" t="s">
        <v>1003</v>
      </c>
      <c r="J353" s="49">
        <v>24</v>
      </c>
      <c r="K353" s="37"/>
      <c r="L353" s="49">
        <v>24</v>
      </c>
      <c r="M353" s="37"/>
      <c r="N353" s="37"/>
      <c r="O353" s="37">
        <v>1</v>
      </c>
      <c r="P353" s="49">
        <v>76</v>
      </c>
      <c r="Q353" s="49">
        <v>298</v>
      </c>
      <c r="R353" s="37">
        <v>1</v>
      </c>
      <c r="S353" s="49">
        <v>76</v>
      </c>
      <c r="T353" s="49">
        <v>298</v>
      </c>
      <c r="U353" s="38" t="s">
        <v>1004</v>
      </c>
      <c r="V353" s="38" t="s">
        <v>42</v>
      </c>
      <c r="W353" s="37"/>
    </row>
    <row r="354" s="16" customFormat="1" ht="36" spans="1:23">
      <c r="A354" s="36">
        <v>342</v>
      </c>
      <c r="B354" s="49" t="s">
        <v>1005</v>
      </c>
      <c r="C354" s="49" t="s">
        <v>30</v>
      </c>
      <c r="D354" s="38" t="s">
        <v>74</v>
      </c>
      <c r="E354" s="49" t="s">
        <v>1006</v>
      </c>
      <c r="F354" s="98">
        <v>44621</v>
      </c>
      <c r="G354" s="98">
        <v>44896</v>
      </c>
      <c r="H354" s="37" t="s">
        <v>948</v>
      </c>
      <c r="I354" s="49" t="s">
        <v>1007</v>
      </c>
      <c r="J354" s="49">
        <v>150</v>
      </c>
      <c r="K354" s="37"/>
      <c r="L354" s="49">
        <v>150</v>
      </c>
      <c r="M354" s="37"/>
      <c r="N354" s="37"/>
      <c r="O354" s="37">
        <v>1</v>
      </c>
      <c r="P354" s="49">
        <v>320</v>
      </c>
      <c r="Q354" s="49">
        <v>1200</v>
      </c>
      <c r="R354" s="37">
        <v>1</v>
      </c>
      <c r="S354" s="49">
        <v>320</v>
      </c>
      <c r="T354" s="49">
        <v>1200</v>
      </c>
      <c r="U354" s="38" t="s">
        <v>1008</v>
      </c>
      <c r="V354" s="38" t="s">
        <v>42</v>
      </c>
      <c r="W354" s="37"/>
    </row>
    <row r="355" s="16" customFormat="1" ht="36" spans="1:23">
      <c r="A355" s="36">
        <v>343</v>
      </c>
      <c r="B355" s="38" t="s">
        <v>1009</v>
      </c>
      <c r="C355" s="49" t="s">
        <v>30</v>
      </c>
      <c r="D355" s="38" t="s">
        <v>37</v>
      </c>
      <c r="E355" s="49" t="s">
        <v>1010</v>
      </c>
      <c r="F355" s="98">
        <v>44621</v>
      </c>
      <c r="G355" s="98">
        <v>44896</v>
      </c>
      <c r="H355" s="37" t="s">
        <v>948</v>
      </c>
      <c r="I355" s="49" t="s">
        <v>1011</v>
      </c>
      <c r="J355" s="49">
        <v>15</v>
      </c>
      <c r="K355" s="37"/>
      <c r="L355" s="49">
        <v>15</v>
      </c>
      <c r="M355" s="37"/>
      <c r="N355" s="37"/>
      <c r="O355" s="37">
        <v>1</v>
      </c>
      <c r="P355" s="49">
        <v>276</v>
      </c>
      <c r="Q355" s="49">
        <v>981</v>
      </c>
      <c r="R355" s="37">
        <v>1</v>
      </c>
      <c r="S355" s="49">
        <v>276</v>
      </c>
      <c r="T355" s="49">
        <v>981</v>
      </c>
      <c r="U355" s="38" t="s">
        <v>1012</v>
      </c>
      <c r="V355" s="38" t="s">
        <v>42</v>
      </c>
      <c r="W355" s="37"/>
    </row>
    <row r="356" s="16" customFormat="1" ht="36" spans="1:23">
      <c r="A356" s="36">
        <v>344</v>
      </c>
      <c r="B356" s="38" t="s">
        <v>1013</v>
      </c>
      <c r="C356" s="49" t="s">
        <v>30</v>
      </c>
      <c r="D356" s="38" t="s">
        <v>37</v>
      </c>
      <c r="E356" s="49" t="s">
        <v>1010</v>
      </c>
      <c r="F356" s="98">
        <v>44621</v>
      </c>
      <c r="G356" s="98">
        <v>44896</v>
      </c>
      <c r="H356" s="37" t="s">
        <v>948</v>
      </c>
      <c r="I356" s="49" t="s">
        <v>1014</v>
      </c>
      <c r="J356" s="49">
        <v>12</v>
      </c>
      <c r="K356" s="37"/>
      <c r="L356" s="49">
        <v>12</v>
      </c>
      <c r="M356" s="37"/>
      <c r="N356" s="37"/>
      <c r="O356" s="37">
        <v>1</v>
      </c>
      <c r="P356" s="49">
        <v>223</v>
      </c>
      <c r="Q356" s="49">
        <v>906</v>
      </c>
      <c r="R356" s="37">
        <v>1</v>
      </c>
      <c r="S356" s="49">
        <v>223</v>
      </c>
      <c r="T356" s="49">
        <v>906</v>
      </c>
      <c r="U356" s="38" t="s">
        <v>1015</v>
      </c>
      <c r="V356" s="38" t="s">
        <v>42</v>
      </c>
      <c r="W356" s="37"/>
    </row>
    <row r="357" s="16" customFormat="1" ht="36" spans="1:23">
      <c r="A357" s="36">
        <v>345</v>
      </c>
      <c r="B357" s="49" t="s">
        <v>1016</v>
      </c>
      <c r="C357" s="49" t="s">
        <v>30</v>
      </c>
      <c r="D357" s="38" t="s">
        <v>37</v>
      </c>
      <c r="E357" s="49" t="s">
        <v>578</v>
      </c>
      <c r="F357" s="98">
        <v>44621</v>
      </c>
      <c r="G357" s="98">
        <v>44896</v>
      </c>
      <c r="H357" s="37" t="s">
        <v>948</v>
      </c>
      <c r="I357" s="49" t="s">
        <v>1017</v>
      </c>
      <c r="J357" s="49">
        <v>50</v>
      </c>
      <c r="K357" s="37"/>
      <c r="L357" s="49">
        <v>50</v>
      </c>
      <c r="M357" s="37"/>
      <c r="N357" s="37"/>
      <c r="O357" s="37">
        <v>1</v>
      </c>
      <c r="P357" s="49">
        <v>29</v>
      </c>
      <c r="Q357" s="49">
        <v>156</v>
      </c>
      <c r="R357" s="37">
        <v>1</v>
      </c>
      <c r="S357" s="49">
        <v>29</v>
      </c>
      <c r="T357" s="49">
        <v>156</v>
      </c>
      <c r="U357" s="38" t="s">
        <v>1018</v>
      </c>
      <c r="V357" s="38" t="s">
        <v>42</v>
      </c>
      <c r="W357" s="37"/>
    </row>
    <row r="358" s="16" customFormat="1" ht="36" spans="1:23">
      <c r="A358" s="36">
        <v>346</v>
      </c>
      <c r="B358" s="37" t="s">
        <v>1019</v>
      </c>
      <c r="C358" s="49" t="s">
        <v>30</v>
      </c>
      <c r="D358" s="37" t="s">
        <v>37</v>
      </c>
      <c r="E358" s="37" t="s">
        <v>1020</v>
      </c>
      <c r="F358" s="98">
        <v>44621</v>
      </c>
      <c r="G358" s="98">
        <v>44896</v>
      </c>
      <c r="H358" s="37" t="s">
        <v>948</v>
      </c>
      <c r="I358" s="37" t="s">
        <v>1021</v>
      </c>
      <c r="J358" s="37">
        <v>15</v>
      </c>
      <c r="K358" s="37"/>
      <c r="L358" s="37">
        <v>15</v>
      </c>
      <c r="M358" s="37"/>
      <c r="N358" s="37"/>
      <c r="O358" s="37">
        <v>1</v>
      </c>
      <c r="P358" s="37">
        <v>272</v>
      </c>
      <c r="Q358" s="37">
        <v>968</v>
      </c>
      <c r="R358" s="37">
        <v>1</v>
      </c>
      <c r="S358" s="37">
        <v>272</v>
      </c>
      <c r="T358" s="37">
        <v>968</v>
      </c>
      <c r="U358" s="38" t="s">
        <v>1015</v>
      </c>
      <c r="V358" s="38" t="s">
        <v>42</v>
      </c>
      <c r="W358" s="37"/>
    </row>
    <row r="359" ht="36" spans="1:23">
      <c r="A359" s="36">
        <v>347</v>
      </c>
      <c r="B359" s="37" t="s">
        <v>1022</v>
      </c>
      <c r="C359" s="49" t="s">
        <v>30</v>
      </c>
      <c r="D359" s="37" t="s">
        <v>37</v>
      </c>
      <c r="E359" s="37" t="s">
        <v>1020</v>
      </c>
      <c r="F359" s="98">
        <v>44621</v>
      </c>
      <c r="G359" s="98">
        <v>44896</v>
      </c>
      <c r="H359" s="37" t="s">
        <v>948</v>
      </c>
      <c r="I359" s="37" t="s">
        <v>1023</v>
      </c>
      <c r="J359" s="37">
        <v>48</v>
      </c>
      <c r="K359" s="100"/>
      <c r="L359" s="37">
        <v>48</v>
      </c>
      <c r="M359" s="37"/>
      <c r="N359" s="37"/>
      <c r="O359" s="37">
        <v>1</v>
      </c>
      <c r="P359" s="37">
        <v>272</v>
      </c>
      <c r="Q359" s="37">
        <v>968</v>
      </c>
      <c r="R359" s="37">
        <v>1</v>
      </c>
      <c r="S359" s="37">
        <v>272</v>
      </c>
      <c r="T359" s="37">
        <v>968</v>
      </c>
      <c r="U359" s="38" t="s">
        <v>1024</v>
      </c>
      <c r="V359" s="38" t="s">
        <v>42</v>
      </c>
      <c r="W359" s="103"/>
    </row>
    <row r="360" ht="36" spans="1:23">
      <c r="A360" s="36">
        <v>348</v>
      </c>
      <c r="B360" s="49" t="s">
        <v>1025</v>
      </c>
      <c r="C360" s="49" t="s">
        <v>30</v>
      </c>
      <c r="D360" s="49" t="s">
        <v>37</v>
      </c>
      <c r="E360" s="49" t="s">
        <v>427</v>
      </c>
      <c r="F360" s="98">
        <v>44621</v>
      </c>
      <c r="G360" s="98">
        <v>44896</v>
      </c>
      <c r="H360" s="37" t="s">
        <v>948</v>
      </c>
      <c r="I360" s="49" t="s">
        <v>1026</v>
      </c>
      <c r="J360" s="49">
        <v>18</v>
      </c>
      <c r="K360" s="100"/>
      <c r="L360" s="49">
        <v>18</v>
      </c>
      <c r="M360" s="37"/>
      <c r="N360" s="37"/>
      <c r="O360" s="37">
        <v>1</v>
      </c>
      <c r="P360" s="49">
        <v>28</v>
      </c>
      <c r="Q360" s="49">
        <v>145</v>
      </c>
      <c r="R360" s="37">
        <v>1</v>
      </c>
      <c r="S360" s="49">
        <v>28</v>
      </c>
      <c r="T360" s="49">
        <v>145</v>
      </c>
      <c r="U360" s="38" t="s">
        <v>1027</v>
      </c>
      <c r="V360" s="38" t="s">
        <v>42</v>
      </c>
      <c r="W360" s="103"/>
    </row>
    <row r="361" ht="36" spans="1:23">
      <c r="A361" s="36">
        <v>349</v>
      </c>
      <c r="B361" s="49" t="s">
        <v>1028</v>
      </c>
      <c r="C361" s="49" t="s">
        <v>30</v>
      </c>
      <c r="D361" s="49" t="s">
        <v>37</v>
      </c>
      <c r="E361" s="49" t="s">
        <v>427</v>
      </c>
      <c r="F361" s="98">
        <v>44621</v>
      </c>
      <c r="G361" s="98">
        <v>44896</v>
      </c>
      <c r="H361" s="37" t="s">
        <v>948</v>
      </c>
      <c r="I361" s="49" t="s">
        <v>1029</v>
      </c>
      <c r="J361" s="49">
        <v>16</v>
      </c>
      <c r="K361" s="100"/>
      <c r="L361" s="49">
        <v>16</v>
      </c>
      <c r="M361" s="37"/>
      <c r="N361" s="37"/>
      <c r="O361" s="37">
        <v>1</v>
      </c>
      <c r="P361" s="49">
        <v>35</v>
      </c>
      <c r="Q361" s="49">
        <v>160</v>
      </c>
      <c r="R361" s="37">
        <v>1</v>
      </c>
      <c r="S361" s="49">
        <v>35</v>
      </c>
      <c r="T361" s="49">
        <v>160</v>
      </c>
      <c r="U361" s="38" t="s">
        <v>1030</v>
      </c>
      <c r="V361" s="38" t="s">
        <v>42</v>
      </c>
      <c r="W361" s="103"/>
    </row>
    <row r="362" ht="36" spans="1:23">
      <c r="A362" s="36">
        <v>350</v>
      </c>
      <c r="B362" s="49" t="s">
        <v>1031</v>
      </c>
      <c r="C362" s="49" t="s">
        <v>30</v>
      </c>
      <c r="D362" s="49" t="s">
        <v>37</v>
      </c>
      <c r="E362" s="49" t="s">
        <v>427</v>
      </c>
      <c r="F362" s="98">
        <v>44621</v>
      </c>
      <c r="G362" s="98">
        <v>44896</v>
      </c>
      <c r="H362" s="37" t="s">
        <v>948</v>
      </c>
      <c r="I362" s="49" t="s">
        <v>1032</v>
      </c>
      <c r="J362" s="49">
        <v>16</v>
      </c>
      <c r="K362" s="100"/>
      <c r="L362" s="49">
        <v>16</v>
      </c>
      <c r="M362" s="37"/>
      <c r="N362" s="37"/>
      <c r="O362" s="37">
        <v>1</v>
      </c>
      <c r="P362" s="49">
        <v>20</v>
      </c>
      <c r="Q362" s="49">
        <v>145</v>
      </c>
      <c r="R362" s="37">
        <v>1</v>
      </c>
      <c r="S362" s="49">
        <v>20</v>
      </c>
      <c r="T362" s="49">
        <v>145</v>
      </c>
      <c r="U362" s="38" t="s">
        <v>1033</v>
      </c>
      <c r="V362" s="38" t="s">
        <v>42</v>
      </c>
      <c r="W362" s="103"/>
    </row>
    <row r="363" ht="36" spans="1:23">
      <c r="A363" s="36">
        <v>351</v>
      </c>
      <c r="B363" s="49" t="s">
        <v>1034</v>
      </c>
      <c r="C363" s="49" t="s">
        <v>30</v>
      </c>
      <c r="D363" s="49" t="s">
        <v>37</v>
      </c>
      <c r="E363" s="49" t="s">
        <v>427</v>
      </c>
      <c r="F363" s="98">
        <v>44621</v>
      </c>
      <c r="G363" s="98">
        <v>44896</v>
      </c>
      <c r="H363" s="37" t="s">
        <v>948</v>
      </c>
      <c r="I363" s="101" t="s">
        <v>1035</v>
      </c>
      <c r="J363" s="49">
        <v>40</v>
      </c>
      <c r="K363" s="100"/>
      <c r="L363" s="49">
        <v>40</v>
      </c>
      <c r="M363" s="37"/>
      <c r="N363" s="37"/>
      <c r="O363" s="37">
        <v>1</v>
      </c>
      <c r="P363" s="49">
        <v>26</v>
      </c>
      <c r="Q363" s="49">
        <v>114</v>
      </c>
      <c r="R363" s="37">
        <v>1</v>
      </c>
      <c r="S363" s="49">
        <v>26</v>
      </c>
      <c r="T363" s="49">
        <v>114</v>
      </c>
      <c r="U363" s="38" t="s">
        <v>1036</v>
      </c>
      <c r="V363" s="38" t="s">
        <v>42</v>
      </c>
      <c r="W363" s="103"/>
    </row>
    <row r="364" ht="36" spans="1:23">
      <c r="A364" s="36">
        <v>352</v>
      </c>
      <c r="B364" s="49" t="s">
        <v>1037</v>
      </c>
      <c r="C364" s="49" t="s">
        <v>30</v>
      </c>
      <c r="D364" s="49" t="s">
        <v>37</v>
      </c>
      <c r="E364" s="49" t="s">
        <v>427</v>
      </c>
      <c r="F364" s="98">
        <v>44621</v>
      </c>
      <c r="G364" s="98">
        <v>44896</v>
      </c>
      <c r="H364" s="37" t="s">
        <v>948</v>
      </c>
      <c r="I364" s="49" t="s">
        <v>1038</v>
      </c>
      <c r="J364" s="49">
        <v>40</v>
      </c>
      <c r="K364" s="100"/>
      <c r="L364" s="49">
        <v>40</v>
      </c>
      <c r="M364" s="37"/>
      <c r="N364" s="37"/>
      <c r="O364" s="37">
        <v>1</v>
      </c>
      <c r="P364" s="49">
        <v>24</v>
      </c>
      <c r="Q364" s="49">
        <v>98</v>
      </c>
      <c r="R364" s="37">
        <v>1</v>
      </c>
      <c r="S364" s="49">
        <v>24</v>
      </c>
      <c r="T364" s="49">
        <v>98</v>
      </c>
      <c r="U364" s="38" t="s">
        <v>1039</v>
      </c>
      <c r="V364" s="38" t="s">
        <v>42</v>
      </c>
      <c r="W364" s="103"/>
    </row>
    <row r="365" ht="36" spans="1:23">
      <c r="A365" s="36">
        <v>353</v>
      </c>
      <c r="B365" s="37" t="s">
        <v>1040</v>
      </c>
      <c r="C365" s="49" t="s">
        <v>30</v>
      </c>
      <c r="D365" s="37" t="s">
        <v>37</v>
      </c>
      <c r="E365" s="37" t="s">
        <v>1041</v>
      </c>
      <c r="F365" s="98">
        <v>44621</v>
      </c>
      <c r="G365" s="98">
        <v>44896</v>
      </c>
      <c r="H365" s="37" t="s">
        <v>948</v>
      </c>
      <c r="I365" s="37" t="s">
        <v>1042</v>
      </c>
      <c r="J365" s="37">
        <v>25.2</v>
      </c>
      <c r="K365" s="100"/>
      <c r="L365" s="37">
        <v>25.2</v>
      </c>
      <c r="M365" s="37"/>
      <c r="N365" s="37"/>
      <c r="O365" s="37">
        <v>1</v>
      </c>
      <c r="P365" s="37">
        <v>130</v>
      </c>
      <c r="Q365" s="37">
        <v>582</v>
      </c>
      <c r="R365" s="37">
        <v>1</v>
      </c>
      <c r="S365" s="37">
        <v>130</v>
      </c>
      <c r="T365" s="37">
        <v>582</v>
      </c>
      <c r="U365" s="38" t="s">
        <v>1043</v>
      </c>
      <c r="V365" s="38" t="s">
        <v>42</v>
      </c>
      <c r="W365" s="103"/>
    </row>
    <row r="366" ht="36" spans="1:23">
      <c r="A366" s="36">
        <v>354</v>
      </c>
      <c r="B366" s="37" t="s">
        <v>1044</v>
      </c>
      <c r="C366" s="49" t="s">
        <v>30</v>
      </c>
      <c r="D366" s="37" t="s">
        <v>37</v>
      </c>
      <c r="E366" s="37" t="s">
        <v>1041</v>
      </c>
      <c r="F366" s="98">
        <v>44621</v>
      </c>
      <c r="G366" s="98">
        <v>44896</v>
      </c>
      <c r="H366" s="37" t="s">
        <v>948</v>
      </c>
      <c r="I366" s="37" t="s">
        <v>1045</v>
      </c>
      <c r="J366" s="37">
        <v>13</v>
      </c>
      <c r="K366" s="100"/>
      <c r="L366" s="37">
        <v>13</v>
      </c>
      <c r="M366" s="37"/>
      <c r="N366" s="37"/>
      <c r="O366" s="37">
        <v>1</v>
      </c>
      <c r="P366" s="37">
        <v>70</v>
      </c>
      <c r="Q366" s="37">
        <v>300</v>
      </c>
      <c r="R366" s="37">
        <v>1</v>
      </c>
      <c r="S366" s="37">
        <v>70</v>
      </c>
      <c r="T366" s="37">
        <v>300</v>
      </c>
      <c r="U366" s="38" t="s">
        <v>1046</v>
      </c>
      <c r="V366" s="38" t="s">
        <v>42</v>
      </c>
      <c r="W366" s="103"/>
    </row>
    <row r="367" ht="36" spans="1:23">
      <c r="A367" s="36">
        <v>355</v>
      </c>
      <c r="B367" s="37" t="s">
        <v>1047</v>
      </c>
      <c r="C367" s="49" t="s">
        <v>30</v>
      </c>
      <c r="D367" s="49" t="s">
        <v>37</v>
      </c>
      <c r="E367" s="37" t="s">
        <v>1041</v>
      </c>
      <c r="F367" s="98">
        <v>44621</v>
      </c>
      <c r="G367" s="98">
        <v>44896</v>
      </c>
      <c r="H367" s="37" t="s">
        <v>948</v>
      </c>
      <c r="I367" s="37" t="s">
        <v>1048</v>
      </c>
      <c r="J367" s="37">
        <v>25</v>
      </c>
      <c r="K367" s="100"/>
      <c r="L367" s="37">
        <v>25</v>
      </c>
      <c r="M367" s="37"/>
      <c r="N367" s="37"/>
      <c r="O367" s="37">
        <v>1</v>
      </c>
      <c r="P367" s="37">
        <v>198</v>
      </c>
      <c r="Q367" s="37">
        <v>820</v>
      </c>
      <c r="R367" s="37">
        <v>1</v>
      </c>
      <c r="S367" s="37">
        <v>198</v>
      </c>
      <c r="T367" s="37">
        <v>820</v>
      </c>
      <c r="U367" s="38" t="s">
        <v>1049</v>
      </c>
      <c r="V367" s="38" t="s">
        <v>42</v>
      </c>
      <c r="W367" s="103"/>
    </row>
    <row r="368" ht="36" spans="1:23">
      <c r="A368" s="36">
        <v>356</v>
      </c>
      <c r="B368" s="37" t="s">
        <v>1050</v>
      </c>
      <c r="C368" s="49" t="s">
        <v>30</v>
      </c>
      <c r="D368" s="37" t="s">
        <v>37</v>
      </c>
      <c r="E368" s="37" t="s">
        <v>1041</v>
      </c>
      <c r="F368" s="98">
        <v>44621</v>
      </c>
      <c r="G368" s="98">
        <v>44896</v>
      </c>
      <c r="H368" s="37" t="s">
        <v>948</v>
      </c>
      <c r="I368" s="37" t="s">
        <v>1051</v>
      </c>
      <c r="J368" s="37">
        <v>25</v>
      </c>
      <c r="K368" s="100"/>
      <c r="L368" s="37">
        <v>25</v>
      </c>
      <c r="M368" s="37"/>
      <c r="N368" s="37"/>
      <c r="O368" s="37">
        <v>1</v>
      </c>
      <c r="P368" s="37">
        <v>80</v>
      </c>
      <c r="Q368" s="37">
        <v>350</v>
      </c>
      <c r="R368" s="37">
        <v>1</v>
      </c>
      <c r="S368" s="37">
        <v>80</v>
      </c>
      <c r="T368" s="37">
        <v>350</v>
      </c>
      <c r="U368" s="38" t="s">
        <v>1052</v>
      </c>
      <c r="V368" s="38" t="s">
        <v>42</v>
      </c>
      <c r="W368" s="103"/>
    </row>
    <row r="369" ht="36" spans="1:23">
      <c r="A369" s="36">
        <v>357</v>
      </c>
      <c r="B369" s="49" t="s">
        <v>1053</v>
      </c>
      <c r="C369" s="49" t="s">
        <v>30</v>
      </c>
      <c r="D369" s="49" t="s">
        <v>37</v>
      </c>
      <c r="E369" s="49" t="s">
        <v>1041</v>
      </c>
      <c r="F369" s="98">
        <v>44621</v>
      </c>
      <c r="G369" s="98">
        <v>44896</v>
      </c>
      <c r="H369" s="37" t="s">
        <v>948</v>
      </c>
      <c r="I369" s="49" t="s">
        <v>1054</v>
      </c>
      <c r="J369" s="49">
        <v>220</v>
      </c>
      <c r="K369" s="100"/>
      <c r="L369" s="49">
        <v>220</v>
      </c>
      <c r="M369" s="37"/>
      <c r="N369" s="37"/>
      <c r="O369" s="37">
        <v>1</v>
      </c>
      <c r="P369" s="49">
        <v>19</v>
      </c>
      <c r="Q369" s="49">
        <v>74</v>
      </c>
      <c r="R369" s="37">
        <v>1</v>
      </c>
      <c r="S369" s="49">
        <v>19</v>
      </c>
      <c r="T369" s="49">
        <v>74</v>
      </c>
      <c r="U369" s="104" t="s">
        <v>1055</v>
      </c>
      <c r="V369" s="38" t="s">
        <v>42</v>
      </c>
      <c r="W369" s="103"/>
    </row>
    <row r="370" ht="24" spans="1:23">
      <c r="A370" s="36">
        <v>358</v>
      </c>
      <c r="B370" s="49" t="s">
        <v>1056</v>
      </c>
      <c r="C370" s="49" t="s">
        <v>30</v>
      </c>
      <c r="D370" s="49" t="s">
        <v>37</v>
      </c>
      <c r="E370" s="49" t="s">
        <v>1057</v>
      </c>
      <c r="F370" s="98">
        <v>44621</v>
      </c>
      <c r="G370" s="98">
        <v>44896</v>
      </c>
      <c r="H370" s="37" t="s">
        <v>948</v>
      </c>
      <c r="I370" s="49" t="s">
        <v>1058</v>
      </c>
      <c r="J370" s="49">
        <v>58</v>
      </c>
      <c r="K370" s="100"/>
      <c r="L370" s="49">
        <v>58</v>
      </c>
      <c r="M370" s="37"/>
      <c r="N370" s="37"/>
      <c r="O370" s="37">
        <v>1</v>
      </c>
      <c r="P370" s="49">
        <v>170</v>
      </c>
      <c r="Q370" s="49">
        <v>800</v>
      </c>
      <c r="R370" s="37">
        <v>1</v>
      </c>
      <c r="S370" s="49">
        <v>170</v>
      </c>
      <c r="T370" s="49">
        <v>800</v>
      </c>
      <c r="U370" s="38" t="s">
        <v>1059</v>
      </c>
      <c r="V370" s="38" t="s">
        <v>42</v>
      </c>
      <c r="W370" s="103"/>
    </row>
    <row r="371" ht="24" spans="1:23">
      <c r="A371" s="36">
        <v>359</v>
      </c>
      <c r="B371" s="49" t="s">
        <v>1060</v>
      </c>
      <c r="C371" s="49" t="s">
        <v>30</v>
      </c>
      <c r="D371" s="49" t="s">
        <v>37</v>
      </c>
      <c r="E371" s="49" t="s">
        <v>1061</v>
      </c>
      <c r="F371" s="98">
        <v>44621</v>
      </c>
      <c r="G371" s="98">
        <v>44896</v>
      </c>
      <c r="H371" s="37" t="s">
        <v>948</v>
      </c>
      <c r="I371" s="49" t="s">
        <v>1062</v>
      </c>
      <c r="J371" s="49">
        <v>200</v>
      </c>
      <c r="K371" s="100"/>
      <c r="L371" s="49">
        <v>200</v>
      </c>
      <c r="M371" s="37"/>
      <c r="N371" s="37"/>
      <c r="O371" s="37">
        <v>1</v>
      </c>
      <c r="P371" s="49">
        <v>132</v>
      </c>
      <c r="Q371" s="49">
        <v>519</v>
      </c>
      <c r="R371" s="37">
        <v>1</v>
      </c>
      <c r="S371" s="49">
        <v>132</v>
      </c>
      <c r="T371" s="49">
        <v>519</v>
      </c>
      <c r="U371" s="104" t="s">
        <v>1063</v>
      </c>
      <c r="V371" s="38" t="s">
        <v>42</v>
      </c>
      <c r="W371" s="103"/>
    </row>
    <row r="372" ht="24" spans="1:23">
      <c r="A372" s="36">
        <v>360</v>
      </c>
      <c r="B372" s="37" t="s">
        <v>1064</v>
      </c>
      <c r="C372" s="49" t="s">
        <v>30</v>
      </c>
      <c r="D372" s="37" t="s">
        <v>37</v>
      </c>
      <c r="E372" s="37" t="s">
        <v>1065</v>
      </c>
      <c r="F372" s="99">
        <v>44621</v>
      </c>
      <c r="G372" s="99">
        <v>44896</v>
      </c>
      <c r="H372" s="37" t="s">
        <v>948</v>
      </c>
      <c r="I372" s="37" t="s">
        <v>1066</v>
      </c>
      <c r="J372" s="37">
        <v>50</v>
      </c>
      <c r="K372" s="100"/>
      <c r="L372" s="37">
        <v>50</v>
      </c>
      <c r="M372" s="37"/>
      <c r="N372" s="37"/>
      <c r="O372" s="37">
        <v>1</v>
      </c>
      <c r="P372" s="37">
        <v>108</v>
      </c>
      <c r="Q372" s="37">
        <v>506</v>
      </c>
      <c r="R372" s="37">
        <v>1</v>
      </c>
      <c r="S372" s="37">
        <v>108</v>
      </c>
      <c r="T372" s="37">
        <v>506</v>
      </c>
      <c r="U372" s="38" t="s">
        <v>1067</v>
      </c>
      <c r="V372" s="38" t="s">
        <v>42</v>
      </c>
      <c r="W372" s="103"/>
    </row>
    <row r="373" ht="36" spans="1:23">
      <c r="A373" s="36">
        <v>361</v>
      </c>
      <c r="B373" s="38" t="s">
        <v>1068</v>
      </c>
      <c r="C373" s="49" t="s">
        <v>30</v>
      </c>
      <c r="D373" s="50" t="s">
        <v>37</v>
      </c>
      <c r="E373" s="50" t="s">
        <v>1069</v>
      </c>
      <c r="F373" s="98">
        <v>44621</v>
      </c>
      <c r="G373" s="98">
        <v>44896</v>
      </c>
      <c r="H373" s="37" t="s">
        <v>948</v>
      </c>
      <c r="I373" s="50" t="s">
        <v>1070</v>
      </c>
      <c r="J373" s="102">
        <v>30</v>
      </c>
      <c r="K373" s="100"/>
      <c r="L373" s="102">
        <v>30</v>
      </c>
      <c r="M373" s="37"/>
      <c r="N373" s="37"/>
      <c r="O373" s="37">
        <v>1</v>
      </c>
      <c r="P373" s="102">
        <v>30</v>
      </c>
      <c r="Q373" s="102">
        <v>200</v>
      </c>
      <c r="R373" s="37">
        <v>1</v>
      </c>
      <c r="S373" s="102">
        <v>30</v>
      </c>
      <c r="T373" s="102">
        <v>200</v>
      </c>
      <c r="U373" s="38" t="s">
        <v>1071</v>
      </c>
      <c r="V373" s="38" t="s">
        <v>42</v>
      </c>
      <c r="W373" s="103"/>
    </row>
    <row r="374" ht="36" spans="1:23">
      <c r="A374" s="36">
        <v>362</v>
      </c>
      <c r="B374" s="38" t="s">
        <v>1072</v>
      </c>
      <c r="C374" s="49" t="s">
        <v>30</v>
      </c>
      <c r="D374" s="38" t="s">
        <v>37</v>
      </c>
      <c r="E374" s="38" t="s">
        <v>762</v>
      </c>
      <c r="F374" s="98">
        <v>44621</v>
      </c>
      <c r="G374" s="98">
        <v>44896</v>
      </c>
      <c r="H374" s="37" t="s">
        <v>948</v>
      </c>
      <c r="I374" s="102" t="s">
        <v>1073</v>
      </c>
      <c r="J374" s="102">
        <v>18</v>
      </c>
      <c r="K374" s="100"/>
      <c r="L374" s="102">
        <v>18</v>
      </c>
      <c r="M374" s="37"/>
      <c r="N374" s="37"/>
      <c r="O374" s="37">
        <v>1</v>
      </c>
      <c r="P374" s="102">
        <v>58</v>
      </c>
      <c r="Q374" s="102">
        <v>248</v>
      </c>
      <c r="R374" s="37">
        <v>1</v>
      </c>
      <c r="S374" s="102">
        <v>58</v>
      </c>
      <c r="T374" s="102">
        <v>248</v>
      </c>
      <c r="U374" s="38" t="s">
        <v>1015</v>
      </c>
      <c r="V374" s="38" t="s">
        <v>42</v>
      </c>
      <c r="W374" s="103"/>
    </row>
    <row r="375" ht="36" spans="1:23">
      <c r="A375" s="36">
        <v>363</v>
      </c>
      <c r="B375" s="38" t="s">
        <v>1074</v>
      </c>
      <c r="C375" s="49" t="s">
        <v>30</v>
      </c>
      <c r="D375" s="38" t="s">
        <v>37</v>
      </c>
      <c r="E375" s="38" t="s">
        <v>762</v>
      </c>
      <c r="F375" s="98">
        <v>44621</v>
      </c>
      <c r="G375" s="98">
        <v>44896</v>
      </c>
      <c r="H375" s="37" t="s">
        <v>948</v>
      </c>
      <c r="I375" s="102" t="s">
        <v>1075</v>
      </c>
      <c r="J375" s="102">
        <v>10</v>
      </c>
      <c r="K375" s="100"/>
      <c r="L375" s="102">
        <v>10</v>
      </c>
      <c r="M375" s="37"/>
      <c r="N375" s="37"/>
      <c r="O375" s="37">
        <v>1</v>
      </c>
      <c r="P375" s="102">
        <v>120</v>
      </c>
      <c r="Q375" s="102">
        <v>538</v>
      </c>
      <c r="R375" s="37">
        <v>1</v>
      </c>
      <c r="S375" s="102">
        <v>120</v>
      </c>
      <c r="T375" s="102">
        <v>538</v>
      </c>
      <c r="U375" s="38" t="s">
        <v>1076</v>
      </c>
      <c r="V375" s="38" t="s">
        <v>42</v>
      </c>
      <c r="W375" s="103"/>
    </row>
    <row r="376" s="17" customFormat="1" ht="36" spans="1:23">
      <c r="A376" s="36">
        <v>364</v>
      </c>
      <c r="B376" s="49" t="s">
        <v>1077</v>
      </c>
      <c r="C376" s="49" t="s">
        <v>30</v>
      </c>
      <c r="D376" s="37" t="s">
        <v>37</v>
      </c>
      <c r="E376" s="38" t="s">
        <v>330</v>
      </c>
      <c r="F376" s="98">
        <v>44621</v>
      </c>
      <c r="G376" s="98">
        <v>44896</v>
      </c>
      <c r="H376" s="37" t="s">
        <v>948</v>
      </c>
      <c r="I376" s="49" t="s">
        <v>1078</v>
      </c>
      <c r="J376" s="49">
        <v>8</v>
      </c>
      <c r="K376" s="100"/>
      <c r="L376" s="49">
        <v>8</v>
      </c>
      <c r="M376" s="37"/>
      <c r="N376" s="37"/>
      <c r="O376" s="37">
        <v>1</v>
      </c>
      <c r="P376" s="49">
        <v>86</v>
      </c>
      <c r="Q376" s="49">
        <v>390</v>
      </c>
      <c r="R376" s="37">
        <v>1</v>
      </c>
      <c r="S376" s="49">
        <v>86</v>
      </c>
      <c r="T376" s="49">
        <v>390</v>
      </c>
      <c r="U376" s="38" t="s">
        <v>1079</v>
      </c>
      <c r="V376" s="38" t="s">
        <v>42</v>
      </c>
      <c r="W376" s="103"/>
    </row>
    <row r="377" ht="24" spans="1:23">
      <c r="A377" s="36">
        <v>365</v>
      </c>
      <c r="B377" s="38" t="s">
        <v>1080</v>
      </c>
      <c r="C377" s="49" t="s">
        <v>30</v>
      </c>
      <c r="D377" s="38" t="s">
        <v>37</v>
      </c>
      <c r="E377" s="38" t="s">
        <v>1081</v>
      </c>
      <c r="F377" s="98">
        <v>44621</v>
      </c>
      <c r="G377" s="98">
        <v>44896</v>
      </c>
      <c r="H377" s="37" t="s">
        <v>948</v>
      </c>
      <c r="I377" s="38" t="s">
        <v>1082</v>
      </c>
      <c r="J377" s="38">
        <v>30</v>
      </c>
      <c r="K377" s="100"/>
      <c r="L377" s="38">
        <v>30</v>
      </c>
      <c r="M377" s="37"/>
      <c r="N377" s="37"/>
      <c r="O377" s="37">
        <v>1</v>
      </c>
      <c r="P377" s="38" t="s">
        <v>1083</v>
      </c>
      <c r="Q377" s="38" t="s">
        <v>1084</v>
      </c>
      <c r="R377" s="37">
        <v>1</v>
      </c>
      <c r="S377" s="38" t="s">
        <v>1083</v>
      </c>
      <c r="T377" s="38" t="s">
        <v>1084</v>
      </c>
      <c r="U377" s="37" t="s">
        <v>1085</v>
      </c>
      <c r="V377" s="38" t="s">
        <v>42</v>
      </c>
      <c r="W377" s="103"/>
    </row>
    <row r="378" ht="36" spans="1:23">
      <c r="A378" s="36">
        <v>366</v>
      </c>
      <c r="B378" s="37" t="s">
        <v>1086</v>
      </c>
      <c r="C378" s="49" t="s">
        <v>30</v>
      </c>
      <c r="D378" s="37" t="s">
        <v>37</v>
      </c>
      <c r="E378" s="37" t="s">
        <v>644</v>
      </c>
      <c r="F378" s="98">
        <v>44621</v>
      </c>
      <c r="G378" s="98">
        <v>44896</v>
      </c>
      <c r="H378" s="37" t="s">
        <v>948</v>
      </c>
      <c r="I378" s="37" t="s">
        <v>1087</v>
      </c>
      <c r="J378" s="37">
        <v>18</v>
      </c>
      <c r="K378" s="100"/>
      <c r="L378" s="37">
        <v>18</v>
      </c>
      <c r="M378" s="37"/>
      <c r="N378" s="37"/>
      <c r="O378" s="37">
        <v>1</v>
      </c>
      <c r="P378" s="37">
        <v>178</v>
      </c>
      <c r="Q378" s="37">
        <v>756</v>
      </c>
      <c r="R378" s="37">
        <v>1</v>
      </c>
      <c r="S378" s="37">
        <v>178</v>
      </c>
      <c r="T378" s="37">
        <v>756</v>
      </c>
      <c r="U378" s="58" t="s">
        <v>1088</v>
      </c>
      <c r="V378" s="38" t="s">
        <v>42</v>
      </c>
      <c r="W378" s="103"/>
    </row>
    <row r="379" ht="24" spans="1:23">
      <c r="A379" s="36">
        <v>367</v>
      </c>
      <c r="B379" s="38" t="s">
        <v>1089</v>
      </c>
      <c r="C379" s="49" t="s">
        <v>30</v>
      </c>
      <c r="D379" s="38" t="s">
        <v>37</v>
      </c>
      <c r="E379" s="38" t="s">
        <v>1090</v>
      </c>
      <c r="F379" s="98">
        <v>44621</v>
      </c>
      <c r="G379" s="98">
        <v>44896</v>
      </c>
      <c r="H379" s="37" t="s">
        <v>948</v>
      </c>
      <c r="I379" s="38" t="s">
        <v>1091</v>
      </c>
      <c r="J379" s="38">
        <v>30</v>
      </c>
      <c r="K379" s="100"/>
      <c r="L379" s="38">
        <v>30</v>
      </c>
      <c r="M379" s="37"/>
      <c r="N379" s="37"/>
      <c r="O379" s="37">
        <v>1</v>
      </c>
      <c r="P379" s="38">
        <v>53</v>
      </c>
      <c r="Q379" s="38">
        <v>213</v>
      </c>
      <c r="R379" s="37">
        <v>1</v>
      </c>
      <c r="S379" s="38">
        <v>53</v>
      </c>
      <c r="T379" s="38">
        <v>213</v>
      </c>
      <c r="U379" s="38" t="s">
        <v>1092</v>
      </c>
      <c r="V379" s="38" t="s">
        <v>42</v>
      </c>
      <c r="W379" s="103"/>
    </row>
    <row r="380" ht="24" spans="1:23">
      <c r="A380" s="36">
        <v>368</v>
      </c>
      <c r="B380" s="38" t="s">
        <v>1093</v>
      </c>
      <c r="C380" s="49" t="s">
        <v>30</v>
      </c>
      <c r="D380" s="38" t="s">
        <v>37</v>
      </c>
      <c r="E380" s="38" t="s">
        <v>1090</v>
      </c>
      <c r="F380" s="98">
        <v>44621</v>
      </c>
      <c r="G380" s="98">
        <v>44896</v>
      </c>
      <c r="H380" s="37" t="s">
        <v>948</v>
      </c>
      <c r="I380" s="38" t="s">
        <v>1094</v>
      </c>
      <c r="J380" s="38">
        <v>15</v>
      </c>
      <c r="K380" s="100"/>
      <c r="L380" s="38">
        <v>15</v>
      </c>
      <c r="M380" s="37"/>
      <c r="N380" s="37"/>
      <c r="O380" s="37">
        <v>1</v>
      </c>
      <c r="P380" s="38">
        <v>47</v>
      </c>
      <c r="Q380" s="38">
        <v>144</v>
      </c>
      <c r="R380" s="37">
        <v>1</v>
      </c>
      <c r="S380" s="38">
        <v>47</v>
      </c>
      <c r="T380" s="38">
        <v>144</v>
      </c>
      <c r="U380" s="38" t="s">
        <v>1095</v>
      </c>
      <c r="V380" s="38" t="s">
        <v>42</v>
      </c>
      <c r="W380" s="103"/>
    </row>
    <row r="381" ht="36" spans="1:23">
      <c r="A381" s="36">
        <v>369</v>
      </c>
      <c r="B381" s="38" t="s">
        <v>1096</v>
      </c>
      <c r="C381" s="49" t="s">
        <v>30</v>
      </c>
      <c r="D381" s="38" t="s">
        <v>37</v>
      </c>
      <c r="E381" s="38" t="s">
        <v>1097</v>
      </c>
      <c r="F381" s="98">
        <v>44621</v>
      </c>
      <c r="G381" s="98">
        <v>44896</v>
      </c>
      <c r="H381" s="37" t="s">
        <v>948</v>
      </c>
      <c r="I381" s="38" t="s">
        <v>1098</v>
      </c>
      <c r="J381" s="38">
        <v>26</v>
      </c>
      <c r="K381" s="100"/>
      <c r="L381" s="38">
        <v>26</v>
      </c>
      <c r="M381" s="37"/>
      <c r="N381" s="37"/>
      <c r="O381" s="37">
        <v>1</v>
      </c>
      <c r="P381" s="38">
        <v>78</v>
      </c>
      <c r="Q381" s="38">
        <v>560</v>
      </c>
      <c r="R381" s="37">
        <v>1</v>
      </c>
      <c r="S381" s="38">
        <v>78</v>
      </c>
      <c r="T381" s="38">
        <v>560</v>
      </c>
      <c r="U381" s="38" t="s">
        <v>1099</v>
      </c>
      <c r="V381" s="38" t="s">
        <v>42</v>
      </c>
      <c r="W381" s="103"/>
    </row>
    <row r="382" ht="24" spans="1:23">
      <c r="A382" s="36">
        <v>370</v>
      </c>
      <c r="B382" s="38" t="s">
        <v>1100</v>
      </c>
      <c r="C382" s="49" t="s">
        <v>30</v>
      </c>
      <c r="D382" s="38" t="s">
        <v>74</v>
      </c>
      <c r="E382" s="38" t="s">
        <v>1097</v>
      </c>
      <c r="F382" s="98">
        <v>44621</v>
      </c>
      <c r="G382" s="98">
        <v>44896</v>
      </c>
      <c r="H382" s="37" t="s">
        <v>948</v>
      </c>
      <c r="I382" s="38" t="s">
        <v>1101</v>
      </c>
      <c r="J382" s="38">
        <v>12</v>
      </c>
      <c r="K382" s="100"/>
      <c r="L382" s="38">
        <v>12</v>
      </c>
      <c r="M382" s="37"/>
      <c r="N382" s="37"/>
      <c r="O382" s="37">
        <v>1</v>
      </c>
      <c r="P382" s="38">
        <v>85</v>
      </c>
      <c r="Q382" s="38">
        <v>480</v>
      </c>
      <c r="R382" s="37">
        <v>1</v>
      </c>
      <c r="S382" s="38">
        <v>85</v>
      </c>
      <c r="T382" s="38">
        <v>480</v>
      </c>
      <c r="U382" s="38" t="s">
        <v>1015</v>
      </c>
      <c r="V382" s="38" t="s">
        <v>42</v>
      </c>
      <c r="W382" s="103"/>
    </row>
    <row r="383" ht="24" spans="1:23">
      <c r="A383" s="36">
        <v>371</v>
      </c>
      <c r="B383" s="38" t="s">
        <v>1102</v>
      </c>
      <c r="C383" s="49" t="s">
        <v>30</v>
      </c>
      <c r="D383" s="38" t="s">
        <v>37</v>
      </c>
      <c r="E383" s="38" t="s">
        <v>1103</v>
      </c>
      <c r="F383" s="98">
        <v>44621</v>
      </c>
      <c r="G383" s="98">
        <v>44896</v>
      </c>
      <c r="H383" s="37" t="s">
        <v>948</v>
      </c>
      <c r="I383" s="38" t="s">
        <v>1104</v>
      </c>
      <c r="J383" s="38">
        <v>15</v>
      </c>
      <c r="K383" s="100"/>
      <c r="L383" s="38">
        <v>15</v>
      </c>
      <c r="M383" s="37"/>
      <c r="N383" s="37"/>
      <c r="O383" s="37">
        <v>1</v>
      </c>
      <c r="P383" s="38">
        <v>8</v>
      </c>
      <c r="Q383" s="38">
        <v>26</v>
      </c>
      <c r="R383" s="37">
        <v>1</v>
      </c>
      <c r="S383" s="38">
        <v>8</v>
      </c>
      <c r="T383" s="38">
        <v>26</v>
      </c>
      <c r="U383" s="38" t="s">
        <v>1105</v>
      </c>
      <c r="V383" s="38" t="s">
        <v>42</v>
      </c>
      <c r="W383" s="103"/>
    </row>
    <row r="384" ht="36" spans="1:23">
      <c r="A384" s="36">
        <v>372</v>
      </c>
      <c r="B384" s="49" t="s">
        <v>1106</v>
      </c>
      <c r="C384" s="49" t="s">
        <v>30</v>
      </c>
      <c r="D384" s="38" t="s">
        <v>37</v>
      </c>
      <c r="E384" s="49" t="s">
        <v>1107</v>
      </c>
      <c r="F384" s="98">
        <v>44621</v>
      </c>
      <c r="G384" s="98">
        <v>44896</v>
      </c>
      <c r="H384" s="37" t="s">
        <v>948</v>
      </c>
      <c r="I384" s="49" t="s">
        <v>1108</v>
      </c>
      <c r="J384" s="49">
        <v>30</v>
      </c>
      <c r="K384" s="100"/>
      <c r="L384" s="49">
        <v>30</v>
      </c>
      <c r="M384" s="37"/>
      <c r="N384" s="37"/>
      <c r="O384" s="37">
        <v>1</v>
      </c>
      <c r="P384" s="49">
        <v>287</v>
      </c>
      <c r="Q384" s="49">
        <v>869</v>
      </c>
      <c r="R384" s="37">
        <v>1</v>
      </c>
      <c r="S384" s="49">
        <v>287</v>
      </c>
      <c r="T384" s="49">
        <v>869</v>
      </c>
      <c r="U384" s="38" t="s">
        <v>1109</v>
      </c>
      <c r="V384" s="38" t="s">
        <v>42</v>
      </c>
      <c r="W384" s="103"/>
    </row>
    <row r="385" ht="36" spans="1:23">
      <c r="A385" s="36">
        <v>373</v>
      </c>
      <c r="B385" s="49" t="s">
        <v>1106</v>
      </c>
      <c r="C385" s="49" t="s">
        <v>30</v>
      </c>
      <c r="D385" s="38" t="s">
        <v>37</v>
      </c>
      <c r="E385" s="49" t="s">
        <v>1107</v>
      </c>
      <c r="F385" s="98">
        <v>44621</v>
      </c>
      <c r="G385" s="98">
        <v>44896</v>
      </c>
      <c r="H385" s="37" t="s">
        <v>948</v>
      </c>
      <c r="I385" s="49" t="s">
        <v>1110</v>
      </c>
      <c r="J385" s="49">
        <v>25</v>
      </c>
      <c r="K385" s="100"/>
      <c r="L385" s="49">
        <v>25</v>
      </c>
      <c r="M385" s="37"/>
      <c r="N385" s="37"/>
      <c r="O385" s="37">
        <v>1</v>
      </c>
      <c r="P385" s="49">
        <v>287</v>
      </c>
      <c r="Q385" s="49">
        <v>869</v>
      </c>
      <c r="R385" s="37">
        <v>1</v>
      </c>
      <c r="S385" s="49">
        <v>287</v>
      </c>
      <c r="T385" s="49">
        <v>869</v>
      </c>
      <c r="U385" s="38" t="s">
        <v>1111</v>
      </c>
      <c r="V385" s="38" t="s">
        <v>42</v>
      </c>
      <c r="W385" s="103"/>
    </row>
    <row r="386" ht="24" spans="1:23">
      <c r="A386" s="36">
        <v>374</v>
      </c>
      <c r="B386" s="37" t="s">
        <v>1112</v>
      </c>
      <c r="C386" s="49" t="s">
        <v>30</v>
      </c>
      <c r="D386" s="37" t="s">
        <v>37</v>
      </c>
      <c r="E386" s="37" t="s">
        <v>1113</v>
      </c>
      <c r="F386" s="98">
        <v>44621</v>
      </c>
      <c r="G386" s="98">
        <v>44896</v>
      </c>
      <c r="H386" s="37" t="s">
        <v>948</v>
      </c>
      <c r="I386" s="37" t="s">
        <v>1114</v>
      </c>
      <c r="J386" s="37">
        <v>30</v>
      </c>
      <c r="K386" s="100"/>
      <c r="L386" s="37">
        <v>30</v>
      </c>
      <c r="M386" s="37"/>
      <c r="N386" s="37"/>
      <c r="O386" s="37">
        <v>1</v>
      </c>
      <c r="P386" s="37">
        <v>142</v>
      </c>
      <c r="Q386" s="37">
        <v>564</v>
      </c>
      <c r="R386" s="37">
        <v>1</v>
      </c>
      <c r="S386" s="37">
        <v>142</v>
      </c>
      <c r="T386" s="37">
        <v>564</v>
      </c>
      <c r="U386" s="37" t="s">
        <v>1115</v>
      </c>
      <c r="V386" s="38" t="s">
        <v>42</v>
      </c>
      <c r="W386" s="103"/>
    </row>
    <row r="387" ht="36" spans="1:23">
      <c r="A387" s="36">
        <v>375</v>
      </c>
      <c r="B387" s="37" t="s">
        <v>1116</v>
      </c>
      <c r="C387" s="49" t="s">
        <v>30</v>
      </c>
      <c r="D387" s="37" t="s">
        <v>37</v>
      </c>
      <c r="E387" s="37" t="s">
        <v>1113</v>
      </c>
      <c r="F387" s="98">
        <v>44621</v>
      </c>
      <c r="G387" s="98">
        <v>44896</v>
      </c>
      <c r="H387" s="37" t="s">
        <v>948</v>
      </c>
      <c r="I387" s="37" t="s">
        <v>1117</v>
      </c>
      <c r="J387" s="37">
        <v>50</v>
      </c>
      <c r="K387" s="100"/>
      <c r="L387" s="37">
        <v>50</v>
      </c>
      <c r="M387" s="37"/>
      <c r="N387" s="37"/>
      <c r="O387" s="37">
        <v>1</v>
      </c>
      <c r="P387" s="37" t="s">
        <v>1118</v>
      </c>
      <c r="Q387" s="37" t="s">
        <v>1119</v>
      </c>
      <c r="R387" s="37">
        <v>1</v>
      </c>
      <c r="S387" s="37" t="s">
        <v>1118</v>
      </c>
      <c r="T387" s="37" t="s">
        <v>1119</v>
      </c>
      <c r="U387" s="37" t="s">
        <v>1120</v>
      </c>
      <c r="V387" s="38" t="s">
        <v>42</v>
      </c>
      <c r="W387" s="103"/>
    </row>
    <row r="388" ht="36" spans="1:23">
      <c r="A388" s="36">
        <v>376</v>
      </c>
      <c r="B388" s="37" t="s">
        <v>1121</v>
      </c>
      <c r="C388" s="49" t="s">
        <v>30</v>
      </c>
      <c r="D388" s="37" t="s">
        <v>37</v>
      </c>
      <c r="E388" s="37" t="s">
        <v>1113</v>
      </c>
      <c r="F388" s="98">
        <v>44621</v>
      </c>
      <c r="G388" s="98">
        <v>44896</v>
      </c>
      <c r="H388" s="37" t="s">
        <v>948</v>
      </c>
      <c r="I388" s="37" t="s">
        <v>1122</v>
      </c>
      <c r="J388" s="37">
        <v>400</v>
      </c>
      <c r="K388" s="100"/>
      <c r="L388" s="37">
        <v>400</v>
      </c>
      <c r="M388" s="37"/>
      <c r="N388" s="37"/>
      <c r="O388" s="37">
        <v>1</v>
      </c>
      <c r="P388" s="37" t="s">
        <v>1123</v>
      </c>
      <c r="Q388" s="37" t="s">
        <v>1124</v>
      </c>
      <c r="R388" s="37">
        <v>1</v>
      </c>
      <c r="S388" s="37" t="s">
        <v>1123</v>
      </c>
      <c r="T388" s="37" t="s">
        <v>1124</v>
      </c>
      <c r="U388" s="37" t="s">
        <v>1125</v>
      </c>
      <c r="V388" s="38" t="s">
        <v>42</v>
      </c>
      <c r="W388" s="103"/>
    </row>
    <row r="389" ht="36" spans="1:23">
      <c r="A389" s="36">
        <v>377</v>
      </c>
      <c r="B389" s="49" t="s">
        <v>1126</v>
      </c>
      <c r="C389" s="49" t="s">
        <v>30</v>
      </c>
      <c r="D389" s="49" t="s">
        <v>37</v>
      </c>
      <c r="E389" s="49" t="s">
        <v>440</v>
      </c>
      <c r="F389" s="98">
        <v>44621</v>
      </c>
      <c r="G389" s="98">
        <v>44896</v>
      </c>
      <c r="H389" s="37" t="s">
        <v>948</v>
      </c>
      <c r="I389" s="49" t="s">
        <v>1127</v>
      </c>
      <c r="J389" s="49">
        <v>24</v>
      </c>
      <c r="K389" s="100"/>
      <c r="L389" s="49">
        <v>24</v>
      </c>
      <c r="M389" s="37"/>
      <c r="N389" s="37"/>
      <c r="O389" s="37">
        <v>1</v>
      </c>
      <c r="P389" s="49">
        <v>63</v>
      </c>
      <c r="Q389" s="49">
        <v>239</v>
      </c>
      <c r="R389" s="37">
        <v>1</v>
      </c>
      <c r="S389" s="49">
        <v>63</v>
      </c>
      <c r="T389" s="49">
        <v>239</v>
      </c>
      <c r="U389" s="38" t="s">
        <v>1128</v>
      </c>
      <c r="V389" s="38" t="s">
        <v>42</v>
      </c>
      <c r="W389" s="103"/>
    </row>
    <row r="390" ht="36" spans="1:23">
      <c r="A390" s="36">
        <v>378</v>
      </c>
      <c r="B390" s="49" t="s">
        <v>1129</v>
      </c>
      <c r="C390" s="49" t="s">
        <v>30</v>
      </c>
      <c r="D390" s="49" t="s">
        <v>37</v>
      </c>
      <c r="E390" s="49" t="s">
        <v>440</v>
      </c>
      <c r="F390" s="98">
        <v>44621</v>
      </c>
      <c r="G390" s="98">
        <v>44896</v>
      </c>
      <c r="H390" s="37" t="s">
        <v>948</v>
      </c>
      <c r="I390" s="49" t="s">
        <v>1130</v>
      </c>
      <c r="J390" s="49">
        <v>29</v>
      </c>
      <c r="K390" s="100"/>
      <c r="L390" s="49">
        <v>29</v>
      </c>
      <c r="M390" s="37"/>
      <c r="N390" s="37"/>
      <c r="O390" s="37">
        <v>1</v>
      </c>
      <c r="P390" s="49">
        <v>18</v>
      </c>
      <c r="Q390" s="49">
        <v>114</v>
      </c>
      <c r="R390" s="37">
        <v>1</v>
      </c>
      <c r="S390" s="49">
        <v>18</v>
      </c>
      <c r="T390" s="49">
        <v>114</v>
      </c>
      <c r="U390" s="49" t="s">
        <v>1131</v>
      </c>
      <c r="V390" s="38" t="s">
        <v>42</v>
      </c>
      <c r="W390" s="103"/>
    </row>
    <row r="391" ht="36" spans="1:23">
      <c r="A391" s="36">
        <v>379</v>
      </c>
      <c r="B391" s="49" t="s">
        <v>1132</v>
      </c>
      <c r="C391" s="49" t="s">
        <v>30</v>
      </c>
      <c r="D391" s="49" t="s">
        <v>37</v>
      </c>
      <c r="E391" s="49" t="s">
        <v>440</v>
      </c>
      <c r="F391" s="98">
        <v>44621</v>
      </c>
      <c r="G391" s="98">
        <v>44896</v>
      </c>
      <c r="H391" s="37" t="s">
        <v>948</v>
      </c>
      <c r="I391" s="49" t="s">
        <v>1133</v>
      </c>
      <c r="J391" s="49">
        <v>30</v>
      </c>
      <c r="K391" s="100"/>
      <c r="L391" s="49">
        <v>30</v>
      </c>
      <c r="M391" s="37"/>
      <c r="N391" s="37"/>
      <c r="O391" s="37">
        <v>1</v>
      </c>
      <c r="P391" s="49">
        <v>43</v>
      </c>
      <c r="Q391" s="49">
        <v>163</v>
      </c>
      <c r="R391" s="37">
        <v>1</v>
      </c>
      <c r="S391" s="49">
        <v>43</v>
      </c>
      <c r="T391" s="49">
        <v>163</v>
      </c>
      <c r="U391" s="49" t="s">
        <v>1134</v>
      </c>
      <c r="V391" s="38" t="s">
        <v>42</v>
      </c>
      <c r="W391" s="103"/>
    </row>
    <row r="392" ht="36" spans="1:23">
      <c r="A392" s="36">
        <v>380</v>
      </c>
      <c r="B392" s="49" t="s">
        <v>1135</v>
      </c>
      <c r="C392" s="49" t="s">
        <v>30</v>
      </c>
      <c r="D392" s="49" t="s">
        <v>37</v>
      </c>
      <c r="E392" s="49" t="s">
        <v>440</v>
      </c>
      <c r="F392" s="98">
        <v>44621</v>
      </c>
      <c r="G392" s="98">
        <v>44896</v>
      </c>
      <c r="H392" s="37" t="s">
        <v>948</v>
      </c>
      <c r="I392" s="49" t="s">
        <v>1136</v>
      </c>
      <c r="J392" s="49">
        <v>30</v>
      </c>
      <c r="K392" s="100"/>
      <c r="L392" s="49">
        <v>30</v>
      </c>
      <c r="M392" s="37"/>
      <c r="N392" s="37"/>
      <c r="O392" s="37">
        <v>1</v>
      </c>
      <c r="P392" s="49">
        <v>68</v>
      </c>
      <c r="Q392" s="49">
        <v>272</v>
      </c>
      <c r="R392" s="37">
        <v>1</v>
      </c>
      <c r="S392" s="49">
        <v>68</v>
      </c>
      <c r="T392" s="49">
        <v>272</v>
      </c>
      <c r="U392" s="38" t="s">
        <v>1137</v>
      </c>
      <c r="V392" s="38" t="s">
        <v>42</v>
      </c>
      <c r="W392" s="103"/>
    </row>
    <row r="393" ht="36" spans="1:23">
      <c r="A393" s="36">
        <v>381</v>
      </c>
      <c r="B393" s="49" t="s">
        <v>1138</v>
      </c>
      <c r="C393" s="49" t="s">
        <v>30</v>
      </c>
      <c r="D393" s="49" t="s">
        <v>74</v>
      </c>
      <c r="E393" s="49" t="s">
        <v>1139</v>
      </c>
      <c r="F393" s="98">
        <v>44621</v>
      </c>
      <c r="G393" s="98">
        <v>44896</v>
      </c>
      <c r="H393" s="37" t="s">
        <v>948</v>
      </c>
      <c r="I393" s="49" t="s">
        <v>1140</v>
      </c>
      <c r="J393" s="49">
        <v>24</v>
      </c>
      <c r="K393" s="100"/>
      <c r="L393" s="49">
        <v>24</v>
      </c>
      <c r="M393" s="37"/>
      <c r="N393" s="37"/>
      <c r="O393" s="37">
        <v>1</v>
      </c>
      <c r="P393" s="49">
        <v>28</v>
      </c>
      <c r="Q393" s="49">
        <v>112</v>
      </c>
      <c r="R393" s="37">
        <v>1</v>
      </c>
      <c r="S393" s="49">
        <v>28</v>
      </c>
      <c r="T393" s="49">
        <v>112</v>
      </c>
      <c r="U393" s="38" t="s">
        <v>1141</v>
      </c>
      <c r="V393" s="38" t="s">
        <v>42</v>
      </c>
      <c r="W393" s="103"/>
    </row>
    <row r="394" ht="36" spans="1:23">
      <c r="A394" s="36">
        <v>382</v>
      </c>
      <c r="B394" s="49" t="s">
        <v>1142</v>
      </c>
      <c r="C394" s="49" t="s">
        <v>30</v>
      </c>
      <c r="D394" s="49" t="s">
        <v>37</v>
      </c>
      <c r="E394" s="49" t="s">
        <v>1139</v>
      </c>
      <c r="F394" s="98">
        <v>44621</v>
      </c>
      <c r="G394" s="98">
        <v>44896</v>
      </c>
      <c r="H394" s="37" t="s">
        <v>948</v>
      </c>
      <c r="I394" s="49" t="s">
        <v>1143</v>
      </c>
      <c r="J394" s="49">
        <v>30</v>
      </c>
      <c r="K394" s="100"/>
      <c r="L394" s="49">
        <v>30</v>
      </c>
      <c r="M394" s="37"/>
      <c r="N394" s="37"/>
      <c r="O394" s="37">
        <v>1</v>
      </c>
      <c r="P394" s="49">
        <v>30</v>
      </c>
      <c r="Q394" s="49">
        <v>120</v>
      </c>
      <c r="R394" s="37">
        <v>1</v>
      </c>
      <c r="S394" s="49">
        <v>30</v>
      </c>
      <c r="T394" s="49">
        <v>120</v>
      </c>
      <c r="U394" s="38" t="s">
        <v>1144</v>
      </c>
      <c r="V394" s="38" t="s">
        <v>42</v>
      </c>
      <c r="W394" s="103"/>
    </row>
    <row r="395" ht="36" spans="1:23">
      <c r="A395" s="36">
        <v>383</v>
      </c>
      <c r="B395" s="49" t="s">
        <v>1145</v>
      </c>
      <c r="C395" s="49" t="s">
        <v>30</v>
      </c>
      <c r="D395" s="49" t="s">
        <v>74</v>
      </c>
      <c r="E395" s="49" t="s">
        <v>1139</v>
      </c>
      <c r="F395" s="98">
        <v>44621</v>
      </c>
      <c r="G395" s="98">
        <v>44896</v>
      </c>
      <c r="H395" s="37" t="s">
        <v>948</v>
      </c>
      <c r="I395" s="49" t="s">
        <v>1146</v>
      </c>
      <c r="J395" s="49">
        <v>24</v>
      </c>
      <c r="K395" s="100"/>
      <c r="L395" s="49">
        <v>24</v>
      </c>
      <c r="M395" s="37"/>
      <c r="N395" s="37"/>
      <c r="O395" s="37">
        <v>1</v>
      </c>
      <c r="P395" s="49">
        <v>32</v>
      </c>
      <c r="Q395" s="49">
        <v>112</v>
      </c>
      <c r="R395" s="37">
        <v>1</v>
      </c>
      <c r="S395" s="49">
        <v>32</v>
      </c>
      <c r="T395" s="49">
        <v>112</v>
      </c>
      <c r="U395" s="38" t="s">
        <v>1147</v>
      </c>
      <c r="V395" s="38" t="s">
        <v>42</v>
      </c>
      <c r="W395" s="103"/>
    </row>
    <row r="396" ht="36" spans="1:23">
      <c r="A396" s="36">
        <v>384</v>
      </c>
      <c r="B396" s="49" t="s">
        <v>1148</v>
      </c>
      <c r="C396" s="49" t="s">
        <v>30</v>
      </c>
      <c r="D396" s="49" t="s">
        <v>37</v>
      </c>
      <c r="E396" s="49" t="s">
        <v>1139</v>
      </c>
      <c r="F396" s="98">
        <v>44621</v>
      </c>
      <c r="G396" s="98">
        <v>44896</v>
      </c>
      <c r="H396" s="37" t="s">
        <v>948</v>
      </c>
      <c r="I396" s="49" t="s">
        <v>1149</v>
      </c>
      <c r="J396" s="49">
        <v>10</v>
      </c>
      <c r="K396" s="100"/>
      <c r="L396" s="49">
        <v>10</v>
      </c>
      <c r="M396" s="37"/>
      <c r="N396" s="37"/>
      <c r="O396" s="37">
        <v>1</v>
      </c>
      <c r="P396" s="49">
        <v>25</v>
      </c>
      <c r="Q396" s="49">
        <v>108</v>
      </c>
      <c r="R396" s="37">
        <v>1</v>
      </c>
      <c r="S396" s="49">
        <v>25</v>
      </c>
      <c r="T396" s="49">
        <v>108</v>
      </c>
      <c r="U396" s="38" t="s">
        <v>1150</v>
      </c>
      <c r="V396" s="38" t="s">
        <v>42</v>
      </c>
      <c r="W396" s="103"/>
    </row>
    <row r="397" ht="36" spans="1:23">
      <c r="A397" s="36">
        <v>385</v>
      </c>
      <c r="B397" s="49" t="s">
        <v>1151</v>
      </c>
      <c r="C397" s="49" t="s">
        <v>30</v>
      </c>
      <c r="D397" s="49" t="s">
        <v>37</v>
      </c>
      <c r="E397" s="49" t="s">
        <v>97</v>
      </c>
      <c r="F397" s="98">
        <v>44621</v>
      </c>
      <c r="G397" s="98">
        <v>44896</v>
      </c>
      <c r="H397" s="37" t="s">
        <v>948</v>
      </c>
      <c r="I397" s="49" t="s">
        <v>1152</v>
      </c>
      <c r="J397" s="49">
        <v>36</v>
      </c>
      <c r="K397" s="100"/>
      <c r="L397" s="49">
        <v>36</v>
      </c>
      <c r="M397" s="37"/>
      <c r="N397" s="37"/>
      <c r="O397" s="37">
        <v>1</v>
      </c>
      <c r="P397" s="49">
        <v>185</v>
      </c>
      <c r="Q397" s="49">
        <v>702</v>
      </c>
      <c r="R397" s="37">
        <v>1</v>
      </c>
      <c r="S397" s="49">
        <v>185</v>
      </c>
      <c r="T397" s="49">
        <v>702</v>
      </c>
      <c r="U397" s="38" t="s">
        <v>1153</v>
      </c>
      <c r="V397" s="38" t="s">
        <v>42</v>
      </c>
      <c r="W397" s="103"/>
    </row>
    <row r="398" ht="36" spans="1:23">
      <c r="A398" s="36">
        <v>386</v>
      </c>
      <c r="B398" s="104" t="s">
        <v>1154</v>
      </c>
      <c r="C398" s="49" t="s">
        <v>30</v>
      </c>
      <c r="D398" s="49" t="s">
        <v>37</v>
      </c>
      <c r="E398" s="49" t="s">
        <v>85</v>
      </c>
      <c r="F398" s="98">
        <v>44621</v>
      </c>
      <c r="G398" s="98">
        <v>44896</v>
      </c>
      <c r="H398" s="37" t="s">
        <v>948</v>
      </c>
      <c r="I398" s="49" t="s">
        <v>1155</v>
      </c>
      <c r="J398" s="49">
        <v>28</v>
      </c>
      <c r="K398" s="100"/>
      <c r="L398" s="49">
        <v>28</v>
      </c>
      <c r="M398" s="37"/>
      <c r="N398" s="37"/>
      <c r="O398" s="37">
        <v>1</v>
      </c>
      <c r="P398" s="49">
        <v>20</v>
      </c>
      <c r="Q398" s="49">
        <v>80</v>
      </c>
      <c r="R398" s="37">
        <v>1</v>
      </c>
      <c r="S398" s="49">
        <v>20</v>
      </c>
      <c r="T398" s="49">
        <v>80</v>
      </c>
      <c r="U398" s="49" t="s">
        <v>1156</v>
      </c>
      <c r="V398" s="38" t="s">
        <v>42</v>
      </c>
      <c r="W398" s="103"/>
    </row>
    <row r="399" ht="24" spans="1:23">
      <c r="A399" s="36">
        <v>387</v>
      </c>
      <c r="B399" s="49" t="s">
        <v>1157</v>
      </c>
      <c r="C399" s="49" t="s">
        <v>30</v>
      </c>
      <c r="D399" s="49" t="s">
        <v>37</v>
      </c>
      <c r="E399" s="49" t="s">
        <v>1158</v>
      </c>
      <c r="F399" s="98">
        <v>44621</v>
      </c>
      <c r="G399" s="98">
        <v>44896</v>
      </c>
      <c r="H399" s="37" t="s">
        <v>948</v>
      </c>
      <c r="I399" s="49" t="s">
        <v>1159</v>
      </c>
      <c r="J399" s="49">
        <v>10</v>
      </c>
      <c r="K399" s="100"/>
      <c r="L399" s="49">
        <v>10</v>
      </c>
      <c r="M399" s="37"/>
      <c r="N399" s="37"/>
      <c r="O399" s="37">
        <v>1</v>
      </c>
      <c r="P399" s="49">
        <v>256</v>
      </c>
      <c r="Q399" s="49">
        <v>1058</v>
      </c>
      <c r="R399" s="37">
        <v>1</v>
      </c>
      <c r="S399" s="49">
        <v>256</v>
      </c>
      <c r="T399" s="49">
        <v>1058</v>
      </c>
      <c r="U399" s="58" t="s">
        <v>1160</v>
      </c>
      <c r="V399" s="38" t="s">
        <v>42</v>
      </c>
      <c r="W399" s="103"/>
    </row>
    <row r="400" ht="24" spans="1:23">
      <c r="A400" s="36">
        <v>388</v>
      </c>
      <c r="B400" s="49" t="s">
        <v>1161</v>
      </c>
      <c r="C400" s="49" t="s">
        <v>30</v>
      </c>
      <c r="D400" s="49" t="s">
        <v>37</v>
      </c>
      <c r="E400" s="49" t="s">
        <v>1162</v>
      </c>
      <c r="F400" s="98">
        <v>44621</v>
      </c>
      <c r="G400" s="98">
        <v>44896</v>
      </c>
      <c r="H400" s="37" t="s">
        <v>948</v>
      </c>
      <c r="I400" s="49" t="s">
        <v>1163</v>
      </c>
      <c r="J400" s="49">
        <v>78</v>
      </c>
      <c r="K400" s="100"/>
      <c r="L400" s="49">
        <v>78</v>
      </c>
      <c r="M400" s="37"/>
      <c r="N400" s="37"/>
      <c r="O400" s="37">
        <v>1</v>
      </c>
      <c r="P400" s="49">
        <v>221</v>
      </c>
      <c r="Q400" s="49">
        <v>723</v>
      </c>
      <c r="R400" s="37">
        <v>1</v>
      </c>
      <c r="S400" s="49">
        <v>221</v>
      </c>
      <c r="T400" s="49">
        <v>723</v>
      </c>
      <c r="U400" s="38" t="s">
        <v>1164</v>
      </c>
      <c r="V400" s="38" t="s">
        <v>42</v>
      </c>
      <c r="W400" s="103"/>
    </row>
    <row r="401" ht="48" spans="1:23">
      <c r="A401" s="36">
        <v>389</v>
      </c>
      <c r="B401" s="49" t="s">
        <v>1165</v>
      </c>
      <c r="C401" s="49" t="s">
        <v>30</v>
      </c>
      <c r="D401" s="49" t="s">
        <v>37</v>
      </c>
      <c r="E401" s="49" t="s">
        <v>1166</v>
      </c>
      <c r="F401" s="98">
        <v>44621</v>
      </c>
      <c r="G401" s="98">
        <v>44896</v>
      </c>
      <c r="H401" s="37" t="s">
        <v>948</v>
      </c>
      <c r="I401" s="49" t="s">
        <v>1167</v>
      </c>
      <c r="J401" s="87">
        <v>247</v>
      </c>
      <c r="K401" s="100"/>
      <c r="L401" s="87">
        <v>247</v>
      </c>
      <c r="M401" s="37"/>
      <c r="N401" s="37"/>
      <c r="O401" s="37">
        <v>1</v>
      </c>
      <c r="P401" s="49">
        <v>417</v>
      </c>
      <c r="Q401" s="49">
        <v>1876</v>
      </c>
      <c r="R401" s="37">
        <v>1</v>
      </c>
      <c r="S401" s="49">
        <v>417</v>
      </c>
      <c r="T401" s="49">
        <v>1876</v>
      </c>
      <c r="U401" s="49" t="s">
        <v>1168</v>
      </c>
      <c r="V401" s="38" t="s">
        <v>42</v>
      </c>
      <c r="W401" s="103"/>
    </row>
    <row r="402" ht="36" spans="1:23">
      <c r="A402" s="36">
        <v>390</v>
      </c>
      <c r="B402" s="49" t="s">
        <v>1169</v>
      </c>
      <c r="C402" s="49" t="s">
        <v>30</v>
      </c>
      <c r="D402" s="49" t="s">
        <v>37</v>
      </c>
      <c r="E402" s="49" t="s">
        <v>1170</v>
      </c>
      <c r="F402" s="98">
        <v>44621</v>
      </c>
      <c r="G402" s="98">
        <v>44896</v>
      </c>
      <c r="H402" s="37" t="s">
        <v>948</v>
      </c>
      <c r="I402" s="49" t="s">
        <v>1171</v>
      </c>
      <c r="J402" s="87">
        <v>404.95</v>
      </c>
      <c r="K402" s="100"/>
      <c r="L402" s="87">
        <v>404.95</v>
      </c>
      <c r="M402" s="37"/>
      <c r="N402" s="37"/>
      <c r="O402" s="37">
        <v>1</v>
      </c>
      <c r="P402" s="49">
        <v>750</v>
      </c>
      <c r="Q402" s="49">
        <v>2610</v>
      </c>
      <c r="R402" s="37">
        <v>1</v>
      </c>
      <c r="S402" s="49">
        <v>750</v>
      </c>
      <c r="T402" s="49">
        <v>2610</v>
      </c>
      <c r="U402" s="49" t="s">
        <v>1172</v>
      </c>
      <c r="V402" s="38" t="s">
        <v>42</v>
      </c>
      <c r="W402" s="103"/>
    </row>
    <row r="403" ht="36" spans="1:23">
      <c r="A403" s="36">
        <v>391</v>
      </c>
      <c r="B403" s="104" t="s">
        <v>1173</v>
      </c>
      <c r="C403" s="49" t="s">
        <v>30</v>
      </c>
      <c r="D403" s="49" t="s">
        <v>37</v>
      </c>
      <c r="E403" s="49" t="s">
        <v>141</v>
      </c>
      <c r="F403" s="98">
        <v>44621</v>
      </c>
      <c r="G403" s="98">
        <v>44896</v>
      </c>
      <c r="H403" s="37" t="s">
        <v>948</v>
      </c>
      <c r="I403" s="49" t="s">
        <v>1174</v>
      </c>
      <c r="J403" s="87">
        <v>503</v>
      </c>
      <c r="K403" s="100"/>
      <c r="L403" s="87">
        <v>503</v>
      </c>
      <c r="M403" s="37"/>
      <c r="N403" s="37"/>
      <c r="O403" s="37">
        <v>1</v>
      </c>
      <c r="P403" s="49">
        <v>150</v>
      </c>
      <c r="Q403" s="49">
        <v>550</v>
      </c>
      <c r="R403" s="37">
        <v>1</v>
      </c>
      <c r="S403" s="49">
        <v>150</v>
      </c>
      <c r="T403" s="49">
        <v>550</v>
      </c>
      <c r="U403" s="104" t="s">
        <v>1175</v>
      </c>
      <c r="V403" s="38" t="s">
        <v>42</v>
      </c>
      <c r="W403" s="103"/>
    </row>
    <row r="404" ht="36" spans="1:23">
      <c r="A404" s="36">
        <v>392</v>
      </c>
      <c r="B404" s="104" t="s">
        <v>1176</v>
      </c>
      <c r="C404" s="49" t="s">
        <v>30</v>
      </c>
      <c r="D404" s="104" t="s">
        <v>37</v>
      </c>
      <c r="E404" s="49" t="s">
        <v>1177</v>
      </c>
      <c r="F404" s="98">
        <v>44621</v>
      </c>
      <c r="G404" s="98">
        <v>44896</v>
      </c>
      <c r="H404" s="37" t="s">
        <v>948</v>
      </c>
      <c r="I404" s="49" t="s">
        <v>1178</v>
      </c>
      <c r="J404" s="87">
        <v>180</v>
      </c>
      <c r="K404" s="100"/>
      <c r="L404" s="87">
        <v>180</v>
      </c>
      <c r="M404" s="37"/>
      <c r="N404" s="37"/>
      <c r="O404" s="37">
        <v>1</v>
      </c>
      <c r="P404" s="49">
        <v>68</v>
      </c>
      <c r="Q404" s="49">
        <v>265</v>
      </c>
      <c r="R404" s="37">
        <v>1</v>
      </c>
      <c r="S404" s="49">
        <v>68</v>
      </c>
      <c r="T404" s="49">
        <v>265</v>
      </c>
      <c r="U404" s="104" t="s">
        <v>1179</v>
      </c>
      <c r="V404" s="38" t="s">
        <v>42</v>
      </c>
      <c r="W404" s="103"/>
    </row>
    <row r="405" ht="36" spans="1:23">
      <c r="A405" s="36">
        <v>393</v>
      </c>
      <c r="B405" s="104" t="s">
        <v>1180</v>
      </c>
      <c r="C405" s="49" t="s">
        <v>30</v>
      </c>
      <c r="D405" s="104" t="s">
        <v>37</v>
      </c>
      <c r="E405" s="49" t="s">
        <v>1177</v>
      </c>
      <c r="F405" s="98">
        <v>44621</v>
      </c>
      <c r="G405" s="98">
        <v>44896</v>
      </c>
      <c r="H405" s="37" t="s">
        <v>948</v>
      </c>
      <c r="I405" s="49" t="s">
        <v>1181</v>
      </c>
      <c r="J405" s="87">
        <v>200</v>
      </c>
      <c r="K405" s="100"/>
      <c r="L405" s="87">
        <v>200</v>
      </c>
      <c r="M405" s="37"/>
      <c r="N405" s="37"/>
      <c r="O405" s="37">
        <v>1</v>
      </c>
      <c r="P405" s="49">
        <v>85</v>
      </c>
      <c r="Q405" s="49">
        <v>350</v>
      </c>
      <c r="R405" s="37">
        <v>1</v>
      </c>
      <c r="S405" s="49">
        <v>85</v>
      </c>
      <c r="T405" s="49">
        <v>350</v>
      </c>
      <c r="U405" s="104" t="s">
        <v>1182</v>
      </c>
      <c r="V405" s="38" t="s">
        <v>42</v>
      </c>
      <c r="W405" s="103"/>
    </row>
    <row r="406" ht="36" spans="1:23">
      <c r="A406" s="36">
        <v>394</v>
      </c>
      <c r="B406" s="104" t="s">
        <v>1183</v>
      </c>
      <c r="C406" s="49" t="s">
        <v>30</v>
      </c>
      <c r="D406" s="104" t="s">
        <v>37</v>
      </c>
      <c r="E406" s="104" t="s">
        <v>255</v>
      </c>
      <c r="F406" s="98">
        <v>44621</v>
      </c>
      <c r="G406" s="98">
        <v>44896</v>
      </c>
      <c r="H406" s="37" t="s">
        <v>948</v>
      </c>
      <c r="I406" s="104" t="s">
        <v>1184</v>
      </c>
      <c r="J406" s="108">
        <v>410</v>
      </c>
      <c r="K406" s="100"/>
      <c r="L406" s="108">
        <v>410</v>
      </c>
      <c r="M406" s="37"/>
      <c r="N406" s="37"/>
      <c r="O406" s="37">
        <v>1</v>
      </c>
      <c r="P406" s="104">
        <v>20</v>
      </c>
      <c r="Q406" s="104">
        <v>80</v>
      </c>
      <c r="R406" s="37">
        <v>1</v>
      </c>
      <c r="S406" s="104">
        <v>20</v>
      </c>
      <c r="T406" s="104">
        <v>80</v>
      </c>
      <c r="U406" s="104" t="s">
        <v>1185</v>
      </c>
      <c r="V406" s="38" t="s">
        <v>42</v>
      </c>
      <c r="W406" s="103"/>
    </row>
    <row r="407" ht="24" spans="1:23">
      <c r="A407" s="36">
        <v>395</v>
      </c>
      <c r="B407" s="104" t="s">
        <v>1186</v>
      </c>
      <c r="C407" s="49" t="s">
        <v>30</v>
      </c>
      <c r="D407" s="104" t="s">
        <v>37</v>
      </c>
      <c r="E407" s="104" t="s">
        <v>255</v>
      </c>
      <c r="F407" s="98">
        <v>44621</v>
      </c>
      <c r="G407" s="98">
        <v>44896</v>
      </c>
      <c r="H407" s="37" t="s">
        <v>948</v>
      </c>
      <c r="I407" s="104" t="s">
        <v>1184</v>
      </c>
      <c r="J407" s="108">
        <v>670</v>
      </c>
      <c r="K407" s="100"/>
      <c r="L407" s="108">
        <v>670</v>
      </c>
      <c r="M407" s="37"/>
      <c r="N407" s="37"/>
      <c r="O407" s="37">
        <v>1</v>
      </c>
      <c r="P407" s="104">
        <v>20</v>
      </c>
      <c r="Q407" s="104">
        <v>96</v>
      </c>
      <c r="R407" s="37">
        <v>1</v>
      </c>
      <c r="S407" s="104">
        <v>20</v>
      </c>
      <c r="T407" s="104">
        <v>96</v>
      </c>
      <c r="U407" s="104" t="s">
        <v>1187</v>
      </c>
      <c r="V407" s="38" t="s">
        <v>42</v>
      </c>
      <c r="W407" s="103"/>
    </row>
    <row r="408" ht="24" spans="1:23">
      <c r="A408" s="36">
        <v>396</v>
      </c>
      <c r="B408" s="104" t="s">
        <v>1188</v>
      </c>
      <c r="C408" s="49" t="s">
        <v>30</v>
      </c>
      <c r="D408" s="104" t="s">
        <v>74</v>
      </c>
      <c r="E408" s="104" t="s">
        <v>255</v>
      </c>
      <c r="F408" s="98">
        <v>44621</v>
      </c>
      <c r="G408" s="98">
        <v>44896</v>
      </c>
      <c r="H408" s="37" t="s">
        <v>948</v>
      </c>
      <c r="I408" s="104" t="s">
        <v>1184</v>
      </c>
      <c r="J408" s="108">
        <v>356</v>
      </c>
      <c r="K408" s="100"/>
      <c r="L408" s="108">
        <v>356</v>
      </c>
      <c r="M408" s="37"/>
      <c r="N408" s="37"/>
      <c r="O408" s="37">
        <v>1</v>
      </c>
      <c r="P408" s="104">
        <v>20</v>
      </c>
      <c r="Q408" s="104">
        <v>86</v>
      </c>
      <c r="R408" s="37">
        <v>1</v>
      </c>
      <c r="S408" s="104">
        <v>20</v>
      </c>
      <c r="T408" s="104">
        <v>86</v>
      </c>
      <c r="U408" s="104" t="s">
        <v>1189</v>
      </c>
      <c r="V408" s="38" t="s">
        <v>42</v>
      </c>
      <c r="W408" s="103"/>
    </row>
    <row r="409" ht="24" spans="1:23">
      <c r="A409" s="36">
        <v>397</v>
      </c>
      <c r="B409" s="49" t="s">
        <v>1190</v>
      </c>
      <c r="C409" s="49" t="s">
        <v>30</v>
      </c>
      <c r="D409" s="49" t="s">
        <v>74</v>
      </c>
      <c r="E409" s="49" t="s">
        <v>1191</v>
      </c>
      <c r="F409" s="98">
        <v>44621</v>
      </c>
      <c r="G409" s="98">
        <v>44896</v>
      </c>
      <c r="H409" s="37" t="s">
        <v>948</v>
      </c>
      <c r="I409" s="49" t="s">
        <v>1192</v>
      </c>
      <c r="J409" s="87">
        <v>180</v>
      </c>
      <c r="K409" s="100"/>
      <c r="L409" s="87">
        <v>180</v>
      </c>
      <c r="M409" s="37"/>
      <c r="N409" s="37"/>
      <c r="O409" s="37">
        <v>1</v>
      </c>
      <c r="P409" s="49">
        <v>120</v>
      </c>
      <c r="Q409" s="49">
        <v>550</v>
      </c>
      <c r="R409" s="37">
        <v>1</v>
      </c>
      <c r="S409" s="49">
        <v>120</v>
      </c>
      <c r="T409" s="49">
        <v>550</v>
      </c>
      <c r="U409" s="110" t="s">
        <v>1193</v>
      </c>
      <c r="V409" s="38" t="s">
        <v>42</v>
      </c>
      <c r="W409" s="103"/>
    </row>
    <row r="410" ht="24" spans="1:23">
      <c r="A410" s="36">
        <v>398</v>
      </c>
      <c r="B410" s="49" t="s">
        <v>1190</v>
      </c>
      <c r="C410" s="49" t="s">
        <v>30</v>
      </c>
      <c r="D410" s="49" t="s">
        <v>74</v>
      </c>
      <c r="E410" s="49" t="s">
        <v>1191</v>
      </c>
      <c r="F410" s="98">
        <v>44621</v>
      </c>
      <c r="G410" s="98">
        <v>44896</v>
      </c>
      <c r="H410" s="37" t="s">
        <v>948</v>
      </c>
      <c r="I410" s="49" t="s">
        <v>1194</v>
      </c>
      <c r="J410" s="87">
        <v>200</v>
      </c>
      <c r="K410" s="100"/>
      <c r="L410" s="87">
        <v>200</v>
      </c>
      <c r="M410" s="37"/>
      <c r="N410" s="37"/>
      <c r="O410" s="37">
        <v>1</v>
      </c>
      <c r="P410" s="49">
        <v>190</v>
      </c>
      <c r="Q410" s="49">
        <v>800</v>
      </c>
      <c r="R410" s="37">
        <v>1</v>
      </c>
      <c r="S410" s="49">
        <v>190</v>
      </c>
      <c r="T410" s="49">
        <v>800</v>
      </c>
      <c r="U410" s="110" t="s">
        <v>1193</v>
      </c>
      <c r="V410" s="38" t="s">
        <v>42</v>
      </c>
      <c r="W410" s="103"/>
    </row>
    <row r="411" ht="24" spans="1:23">
      <c r="A411" s="36">
        <v>399</v>
      </c>
      <c r="B411" s="49" t="s">
        <v>1195</v>
      </c>
      <c r="C411" s="49" t="s">
        <v>30</v>
      </c>
      <c r="D411" s="49" t="s">
        <v>74</v>
      </c>
      <c r="E411" s="49" t="s">
        <v>1196</v>
      </c>
      <c r="F411" s="98">
        <v>44621</v>
      </c>
      <c r="G411" s="98">
        <v>44896</v>
      </c>
      <c r="H411" s="37" t="s">
        <v>948</v>
      </c>
      <c r="I411" s="49" t="s">
        <v>1197</v>
      </c>
      <c r="J411" s="87">
        <v>168</v>
      </c>
      <c r="K411" s="100"/>
      <c r="L411" s="87">
        <v>168</v>
      </c>
      <c r="M411" s="37"/>
      <c r="N411" s="37"/>
      <c r="O411" s="37">
        <v>1</v>
      </c>
      <c r="P411" s="49">
        <v>230</v>
      </c>
      <c r="Q411" s="49">
        <v>1100</v>
      </c>
      <c r="R411" s="37">
        <v>1</v>
      </c>
      <c r="S411" s="49">
        <v>230</v>
      </c>
      <c r="T411" s="49">
        <v>1100</v>
      </c>
      <c r="U411" s="49" t="s">
        <v>1198</v>
      </c>
      <c r="V411" s="38" t="s">
        <v>42</v>
      </c>
      <c r="W411" s="103"/>
    </row>
    <row r="412" ht="24" spans="1:23">
      <c r="A412" s="36">
        <v>400</v>
      </c>
      <c r="B412" s="49" t="s">
        <v>1199</v>
      </c>
      <c r="C412" s="49" t="s">
        <v>30</v>
      </c>
      <c r="D412" s="49" t="s">
        <v>37</v>
      </c>
      <c r="E412" s="49" t="s">
        <v>1200</v>
      </c>
      <c r="F412" s="98">
        <v>44621</v>
      </c>
      <c r="G412" s="98">
        <v>44896</v>
      </c>
      <c r="H412" s="37" t="s">
        <v>948</v>
      </c>
      <c r="I412" s="49" t="s">
        <v>1201</v>
      </c>
      <c r="J412" s="87">
        <v>300</v>
      </c>
      <c r="K412" s="100"/>
      <c r="L412" s="87">
        <v>300</v>
      </c>
      <c r="M412" s="37"/>
      <c r="N412" s="37"/>
      <c r="O412" s="37">
        <v>1</v>
      </c>
      <c r="P412" s="49">
        <v>48</v>
      </c>
      <c r="Q412" s="49">
        <v>215</v>
      </c>
      <c r="R412" s="37">
        <v>1</v>
      </c>
      <c r="S412" s="49">
        <v>48</v>
      </c>
      <c r="T412" s="49">
        <v>215</v>
      </c>
      <c r="U412" s="104" t="s">
        <v>1202</v>
      </c>
      <c r="V412" s="38" t="s">
        <v>42</v>
      </c>
      <c r="W412" s="103"/>
    </row>
    <row r="413" ht="24" spans="1:23">
      <c r="A413" s="36">
        <v>401</v>
      </c>
      <c r="B413" s="49" t="s">
        <v>1203</v>
      </c>
      <c r="C413" s="49" t="s">
        <v>30</v>
      </c>
      <c r="D413" s="49" t="s">
        <v>37</v>
      </c>
      <c r="E413" s="49" t="s">
        <v>1200</v>
      </c>
      <c r="F413" s="98">
        <v>44621</v>
      </c>
      <c r="G413" s="98">
        <v>44896</v>
      </c>
      <c r="H413" s="37" t="s">
        <v>948</v>
      </c>
      <c r="I413" s="49" t="s">
        <v>1204</v>
      </c>
      <c r="J413" s="87">
        <v>180</v>
      </c>
      <c r="K413" s="100"/>
      <c r="L413" s="87">
        <v>180</v>
      </c>
      <c r="M413" s="37"/>
      <c r="N413" s="37"/>
      <c r="O413" s="37">
        <v>1</v>
      </c>
      <c r="P413" s="49">
        <v>48</v>
      </c>
      <c r="Q413" s="49">
        <v>242</v>
      </c>
      <c r="R413" s="37">
        <v>1</v>
      </c>
      <c r="S413" s="49">
        <v>48</v>
      </c>
      <c r="T413" s="49">
        <v>242</v>
      </c>
      <c r="U413" s="110" t="s">
        <v>1205</v>
      </c>
      <c r="V413" s="38" t="s">
        <v>42</v>
      </c>
      <c r="W413" s="103"/>
    </row>
    <row r="414" ht="36" spans="1:23">
      <c r="A414" s="36">
        <v>402</v>
      </c>
      <c r="B414" s="104" t="s">
        <v>1206</v>
      </c>
      <c r="C414" s="49" t="s">
        <v>30</v>
      </c>
      <c r="D414" s="49" t="s">
        <v>37</v>
      </c>
      <c r="E414" s="49" t="s">
        <v>1207</v>
      </c>
      <c r="F414" s="98">
        <v>44621</v>
      </c>
      <c r="G414" s="98">
        <v>44896</v>
      </c>
      <c r="H414" s="37" t="s">
        <v>948</v>
      </c>
      <c r="I414" s="49" t="s">
        <v>1208</v>
      </c>
      <c r="J414" s="87">
        <v>200</v>
      </c>
      <c r="K414" s="100"/>
      <c r="L414" s="87">
        <v>200</v>
      </c>
      <c r="M414" s="37"/>
      <c r="N414" s="37"/>
      <c r="O414" s="37">
        <v>1</v>
      </c>
      <c r="P414" s="49">
        <v>47</v>
      </c>
      <c r="Q414" s="49">
        <v>162</v>
      </c>
      <c r="R414" s="37">
        <v>1</v>
      </c>
      <c r="S414" s="49">
        <v>47</v>
      </c>
      <c r="T414" s="49">
        <v>162</v>
      </c>
      <c r="U414" s="104" t="s">
        <v>1209</v>
      </c>
      <c r="V414" s="38" t="s">
        <v>42</v>
      </c>
      <c r="W414" s="103"/>
    </row>
    <row r="415" ht="24" spans="1:23">
      <c r="A415" s="36">
        <v>403</v>
      </c>
      <c r="B415" s="104" t="s">
        <v>1210</v>
      </c>
      <c r="C415" s="49" t="s">
        <v>30</v>
      </c>
      <c r="D415" s="49" t="s">
        <v>37</v>
      </c>
      <c r="E415" s="49" t="s">
        <v>1065</v>
      </c>
      <c r="F415" s="98">
        <v>44621</v>
      </c>
      <c r="G415" s="98">
        <v>44896</v>
      </c>
      <c r="H415" s="37" t="s">
        <v>948</v>
      </c>
      <c r="I415" s="49" t="s">
        <v>1211</v>
      </c>
      <c r="J415" s="87">
        <v>180</v>
      </c>
      <c r="K415" s="100"/>
      <c r="L415" s="87">
        <v>180</v>
      </c>
      <c r="M415" s="37"/>
      <c r="N415" s="37"/>
      <c r="O415" s="37">
        <v>1</v>
      </c>
      <c r="P415" s="49">
        <v>459</v>
      </c>
      <c r="Q415" s="49">
        <v>1661</v>
      </c>
      <c r="R415" s="37">
        <v>1</v>
      </c>
      <c r="S415" s="49">
        <v>459</v>
      </c>
      <c r="T415" s="49">
        <v>1661</v>
      </c>
      <c r="U415" s="104" t="s">
        <v>1212</v>
      </c>
      <c r="V415" s="38" t="s">
        <v>42</v>
      </c>
      <c r="W415" s="103"/>
    </row>
    <row r="416" ht="36" spans="1:23">
      <c r="A416" s="36">
        <v>404</v>
      </c>
      <c r="B416" s="104" t="s">
        <v>1213</v>
      </c>
      <c r="C416" s="49" t="s">
        <v>30</v>
      </c>
      <c r="D416" s="49" t="s">
        <v>37</v>
      </c>
      <c r="E416" s="49" t="s">
        <v>1214</v>
      </c>
      <c r="F416" s="98">
        <v>44621</v>
      </c>
      <c r="G416" s="98">
        <v>44896</v>
      </c>
      <c r="H416" s="37" t="s">
        <v>948</v>
      </c>
      <c r="I416" s="49" t="s">
        <v>1215</v>
      </c>
      <c r="J416" s="87">
        <v>175</v>
      </c>
      <c r="K416" s="100"/>
      <c r="L416" s="87">
        <v>175</v>
      </c>
      <c r="M416" s="37"/>
      <c r="N416" s="37"/>
      <c r="O416" s="37">
        <v>1</v>
      </c>
      <c r="P416" s="49">
        <v>210</v>
      </c>
      <c r="Q416" s="49">
        <v>800</v>
      </c>
      <c r="R416" s="37">
        <v>1</v>
      </c>
      <c r="S416" s="49">
        <v>210</v>
      </c>
      <c r="T416" s="49">
        <v>800</v>
      </c>
      <c r="U416" s="104" t="s">
        <v>1216</v>
      </c>
      <c r="V416" s="38" t="s">
        <v>42</v>
      </c>
      <c r="W416" s="103"/>
    </row>
    <row r="417" ht="36" spans="1:23">
      <c r="A417" s="36">
        <v>405</v>
      </c>
      <c r="B417" s="49" t="s">
        <v>1217</v>
      </c>
      <c r="C417" s="49" t="s">
        <v>30</v>
      </c>
      <c r="D417" s="49" t="s">
        <v>37</v>
      </c>
      <c r="E417" s="49" t="s">
        <v>1218</v>
      </c>
      <c r="F417" s="98">
        <v>44621</v>
      </c>
      <c r="G417" s="98">
        <v>44896</v>
      </c>
      <c r="H417" s="37" t="s">
        <v>948</v>
      </c>
      <c r="I417" s="49" t="s">
        <v>1219</v>
      </c>
      <c r="J417" s="87">
        <v>220</v>
      </c>
      <c r="K417" s="100"/>
      <c r="L417" s="87">
        <v>220</v>
      </c>
      <c r="M417" s="37"/>
      <c r="N417" s="37"/>
      <c r="O417" s="37">
        <v>1</v>
      </c>
      <c r="P417" s="49">
        <v>156</v>
      </c>
      <c r="Q417" s="49">
        <v>668</v>
      </c>
      <c r="R417" s="37">
        <v>1</v>
      </c>
      <c r="S417" s="49">
        <v>156</v>
      </c>
      <c r="T417" s="49">
        <v>668</v>
      </c>
      <c r="U417" s="49" t="s">
        <v>1220</v>
      </c>
      <c r="V417" s="38" t="s">
        <v>42</v>
      </c>
      <c r="W417" s="103"/>
    </row>
    <row r="418" ht="36" spans="1:23">
      <c r="A418" s="36">
        <v>406</v>
      </c>
      <c r="B418" s="49" t="s">
        <v>1221</v>
      </c>
      <c r="C418" s="49" t="s">
        <v>30</v>
      </c>
      <c r="D418" s="49" t="s">
        <v>37</v>
      </c>
      <c r="E418" s="49" t="s">
        <v>1222</v>
      </c>
      <c r="F418" s="98">
        <v>44621</v>
      </c>
      <c r="G418" s="98">
        <v>44896</v>
      </c>
      <c r="H418" s="37" t="s">
        <v>948</v>
      </c>
      <c r="I418" s="49" t="s">
        <v>1223</v>
      </c>
      <c r="J418" s="87">
        <v>428</v>
      </c>
      <c r="K418" s="100"/>
      <c r="L418" s="87">
        <v>428</v>
      </c>
      <c r="M418" s="37"/>
      <c r="N418" s="37"/>
      <c r="O418" s="37">
        <v>1</v>
      </c>
      <c r="P418" s="49">
        <v>220</v>
      </c>
      <c r="Q418" s="49">
        <v>596</v>
      </c>
      <c r="R418" s="37">
        <v>1</v>
      </c>
      <c r="S418" s="49">
        <v>220</v>
      </c>
      <c r="T418" s="49">
        <v>596</v>
      </c>
      <c r="U418" s="104" t="s">
        <v>1224</v>
      </c>
      <c r="V418" s="38" t="s">
        <v>42</v>
      </c>
      <c r="W418" s="103"/>
    </row>
    <row r="419" ht="36" spans="1:23">
      <c r="A419" s="36">
        <v>407</v>
      </c>
      <c r="B419" s="49" t="s">
        <v>1225</v>
      </c>
      <c r="C419" s="49" t="s">
        <v>30</v>
      </c>
      <c r="D419" s="49" t="s">
        <v>37</v>
      </c>
      <c r="E419" s="49" t="s">
        <v>1222</v>
      </c>
      <c r="F419" s="98">
        <v>44621</v>
      </c>
      <c r="G419" s="98">
        <v>44896</v>
      </c>
      <c r="H419" s="37" t="s">
        <v>948</v>
      </c>
      <c r="I419" s="49" t="s">
        <v>1226</v>
      </c>
      <c r="J419" s="87">
        <v>300</v>
      </c>
      <c r="K419" s="100"/>
      <c r="L419" s="87">
        <v>300</v>
      </c>
      <c r="M419" s="37"/>
      <c r="N419" s="37"/>
      <c r="O419" s="37">
        <v>1</v>
      </c>
      <c r="P419" s="49">
        <v>220</v>
      </c>
      <c r="Q419" s="49">
        <v>596</v>
      </c>
      <c r="R419" s="37">
        <v>1</v>
      </c>
      <c r="S419" s="49">
        <v>220</v>
      </c>
      <c r="T419" s="49">
        <v>596</v>
      </c>
      <c r="U419" s="104" t="s">
        <v>1224</v>
      </c>
      <c r="V419" s="38" t="s">
        <v>42</v>
      </c>
      <c r="W419" s="103"/>
    </row>
    <row r="420" ht="36" spans="1:23">
      <c r="A420" s="36">
        <v>408</v>
      </c>
      <c r="B420" s="49" t="s">
        <v>1227</v>
      </c>
      <c r="C420" s="49" t="s">
        <v>30</v>
      </c>
      <c r="D420" s="49" t="s">
        <v>37</v>
      </c>
      <c r="E420" s="49" t="s">
        <v>1228</v>
      </c>
      <c r="F420" s="98">
        <v>44621</v>
      </c>
      <c r="G420" s="98">
        <v>44896</v>
      </c>
      <c r="H420" s="37" t="s">
        <v>948</v>
      </c>
      <c r="I420" s="49" t="s">
        <v>1229</v>
      </c>
      <c r="J420" s="87">
        <v>300</v>
      </c>
      <c r="K420" s="100"/>
      <c r="L420" s="87">
        <v>300</v>
      </c>
      <c r="M420" s="37"/>
      <c r="N420" s="37"/>
      <c r="O420" s="37">
        <v>1</v>
      </c>
      <c r="P420" s="49">
        <v>315</v>
      </c>
      <c r="Q420" s="49">
        <v>1489</v>
      </c>
      <c r="R420" s="37">
        <v>1</v>
      </c>
      <c r="S420" s="49">
        <v>315</v>
      </c>
      <c r="T420" s="49">
        <v>1489</v>
      </c>
      <c r="U420" s="49" t="s">
        <v>1230</v>
      </c>
      <c r="V420" s="38" t="s">
        <v>42</v>
      </c>
      <c r="W420" s="103"/>
    </row>
    <row r="421" ht="36" spans="1:23">
      <c r="A421" s="36">
        <v>409</v>
      </c>
      <c r="B421" s="104" t="s">
        <v>1231</v>
      </c>
      <c r="C421" s="49" t="s">
        <v>30</v>
      </c>
      <c r="D421" s="49" t="s">
        <v>37</v>
      </c>
      <c r="E421" s="49" t="s">
        <v>85</v>
      </c>
      <c r="F421" s="98">
        <v>44621</v>
      </c>
      <c r="G421" s="98">
        <v>44896</v>
      </c>
      <c r="H421" s="37" t="s">
        <v>948</v>
      </c>
      <c r="I421" s="49" t="s">
        <v>1232</v>
      </c>
      <c r="J421" s="87">
        <v>200</v>
      </c>
      <c r="K421" s="100"/>
      <c r="L421" s="87">
        <v>200</v>
      </c>
      <c r="M421" s="37"/>
      <c r="N421" s="37"/>
      <c r="O421" s="37">
        <v>1</v>
      </c>
      <c r="P421" s="49">
        <v>150</v>
      </c>
      <c r="Q421" s="49">
        <v>500</v>
      </c>
      <c r="R421" s="37">
        <v>1</v>
      </c>
      <c r="S421" s="49">
        <v>150</v>
      </c>
      <c r="T421" s="49">
        <v>500</v>
      </c>
      <c r="U421" s="104" t="s">
        <v>1233</v>
      </c>
      <c r="V421" s="38" t="s">
        <v>42</v>
      </c>
      <c r="W421" s="103"/>
    </row>
    <row r="422" ht="36" spans="1:23">
      <c r="A422" s="36">
        <v>410</v>
      </c>
      <c r="B422" s="49" t="s">
        <v>1234</v>
      </c>
      <c r="C422" s="49" t="s">
        <v>30</v>
      </c>
      <c r="D422" s="49" t="s">
        <v>74</v>
      </c>
      <c r="E422" s="49" t="s">
        <v>1235</v>
      </c>
      <c r="F422" s="98">
        <v>44621</v>
      </c>
      <c r="G422" s="98">
        <v>44896</v>
      </c>
      <c r="H422" s="37" t="s">
        <v>948</v>
      </c>
      <c r="I422" s="49" t="s">
        <v>1236</v>
      </c>
      <c r="J422" s="87">
        <v>210</v>
      </c>
      <c r="K422" s="100"/>
      <c r="L422" s="87">
        <v>210</v>
      </c>
      <c r="M422" s="37"/>
      <c r="N422" s="37"/>
      <c r="O422" s="37">
        <v>1</v>
      </c>
      <c r="P422" s="49">
        <v>46</v>
      </c>
      <c r="Q422" s="49">
        <v>156</v>
      </c>
      <c r="R422" s="37">
        <v>1</v>
      </c>
      <c r="S422" s="49">
        <v>46</v>
      </c>
      <c r="T422" s="49">
        <v>156</v>
      </c>
      <c r="U422" s="49" t="s">
        <v>1237</v>
      </c>
      <c r="V422" s="38" t="s">
        <v>42</v>
      </c>
      <c r="W422" s="103"/>
    </row>
    <row r="423" ht="36" spans="1:23">
      <c r="A423" s="36">
        <v>411</v>
      </c>
      <c r="B423" s="49" t="s">
        <v>1238</v>
      </c>
      <c r="C423" s="49" t="s">
        <v>30</v>
      </c>
      <c r="D423" s="49" t="s">
        <v>37</v>
      </c>
      <c r="E423" s="49" t="s">
        <v>162</v>
      </c>
      <c r="F423" s="98">
        <v>44621</v>
      </c>
      <c r="G423" s="98">
        <v>44896</v>
      </c>
      <c r="H423" s="37" t="s">
        <v>948</v>
      </c>
      <c r="I423" s="49" t="s">
        <v>1239</v>
      </c>
      <c r="J423" s="87">
        <v>27.36</v>
      </c>
      <c r="K423" s="100"/>
      <c r="L423" s="87">
        <v>27.36</v>
      </c>
      <c r="M423" s="37"/>
      <c r="N423" s="37"/>
      <c r="O423" s="37">
        <v>1</v>
      </c>
      <c r="P423" s="49">
        <v>114</v>
      </c>
      <c r="Q423" s="49">
        <v>380</v>
      </c>
      <c r="R423" s="37">
        <v>1</v>
      </c>
      <c r="S423" s="49">
        <v>114</v>
      </c>
      <c r="T423" s="49">
        <v>380</v>
      </c>
      <c r="U423" s="49" t="s">
        <v>1240</v>
      </c>
      <c r="V423" s="38" t="s">
        <v>42</v>
      </c>
      <c r="W423" s="103"/>
    </row>
    <row r="424" ht="36" spans="1:23">
      <c r="A424" s="36">
        <v>412</v>
      </c>
      <c r="B424" s="49" t="s">
        <v>1241</v>
      </c>
      <c r="C424" s="49" t="s">
        <v>30</v>
      </c>
      <c r="D424" s="49" t="s">
        <v>37</v>
      </c>
      <c r="E424" s="49" t="s">
        <v>1242</v>
      </c>
      <c r="F424" s="98">
        <v>44621</v>
      </c>
      <c r="G424" s="98">
        <v>44896</v>
      </c>
      <c r="H424" s="37" t="s">
        <v>948</v>
      </c>
      <c r="I424" s="49" t="s">
        <v>1243</v>
      </c>
      <c r="J424" s="87">
        <v>80.32</v>
      </c>
      <c r="K424" s="100"/>
      <c r="L424" s="87">
        <v>80.32</v>
      </c>
      <c r="M424" s="37"/>
      <c r="N424" s="37"/>
      <c r="O424" s="37">
        <v>1</v>
      </c>
      <c r="P424" s="49">
        <v>167</v>
      </c>
      <c r="Q424" s="49">
        <v>606</v>
      </c>
      <c r="R424" s="37">
        <v>1</v>
      </c>
      <c r="S424" s="49">
        <v>167</v>
      </c>
      <c r="T424" s="49">
        <v>606</v>
      </c>
      <c r="U424" s="49" t="s">
        <v>1244</v>
      </c>
      <c r="V424" s="38" t="s">
        <v>42</v>
      </c>
      <c r="W424" s="103"/>
    </row>
    <row r="425" ht="36" spans="1:23">
      <c r="A425" s="36">
        <v>413</v>
      </c>
      <c r="B425" s="49" t="s">
        <v>1245</v>
      </c>
      <c r="C425" s="49" t="s">
        <v>30</v>
      </c>
      <c r="D425" s="49" t="s">
        <v>37</v>
      </c>
      <c r="E425" s="49" t="s">
        <v>1246</v>
      </c>
      <c r="F425" s="98">
        <v>44621</v>
      </c>
      <c r="G425" s="98">
        <v>44896</v>
      </c>
      <c r="H425" s="37" t="s">
        <v>948</v>
      </c>
      <c r="I425" s="49" t="s">
        <v>1247</v>
      </c>
      <c r="J425" s="87">
        <v>8.29</v>
      </c>
      <c r="K425" s="100"/>
      <c r="L425" s="87">
        <v>8.29</v>
      </c>
      <c r="M425" s="37"/>
      <c r="N425" s="37"/>
      <c r="O425" s="37">
        <v>1</v>
      </c>
      <c r="P425" s="49">
        <v>43</v>
      </c>
      <c r="Q425" s="49">
        <v>151</v>
      </c>
      <c r="R425" s="37">
        <v>1</v>
      </c>
      <c r="S425" s="49">
        <v>43</v>
      </c>
      <c r="T425" s="49">
        <v>151</v>
      </c>
      <c r="U425" s="49" t="s">
        <v>1248</v>
      </c>
      <c r="V425" s="38" t="s">
        <v>42</v>
      </c>
      <c r="W425" s="103"/>
    </row>
    <row r="426" ht="36" spans="1:23">
      <c r="A426" s="36">
        <v>414</v>
      </c>
      <c r="B426" s="49" t="s">
        <v>1249</v>
      </c>
      <c r="C426" s="49" t="s">
        <v>30</v>
      </c>
      <c r="D426" s="49" t="s">
        <v>37</v>
      </c>
      <c r="E426" s="49" t="s">
        <v>255</v>
      </c>
      <c r="F426" s="98">
        <v>44621</v>
      </c>
      <c r="G426" s="98">
        <v>44896</v>
      </c>
      <c r="H426" s="37" t="s">
        <v>948</v>
      </c>
      <c r="I426" s="49" t="s">
        <v>1250</v>
      </c>
      <c r="J426" s="87">
        <v>12.21</v>
      </c>
      <c r="K426" s="100"/>
      <c r="L426" s="87">
        <v>12.21</v>
      </c>
      <c r="M426" s="37"/>
      <c r="N426" s="37"/>
      <c r="O426" s="37">
        <v>1</v>
      </c>
      <c r="P426" s="49">
        <v>191</v>
      </c>
      <c r="Q426" s="49">
        <v>722</v>
      </c>
      <c r="R426" s="37">
        <v>1</v>
      </c>
      <c r="S426" s="49">
        <v>191</v>
      </c>
      <c r="T426" s="49">
        <v>722</v>
      </c>
      <c r="U426" s="49" t="s">
        <v>1251</v>
      </c>
      <c r="V426" s="38" t="s">
        <v>42</v>
      </c>
      <c r="W426" s="103"/>
    </row>
    <row r="427" ht="36" spans="1:23">
      <c r="A427" s="36">
        <v>415</v>
      </c>
      <c r="B427" s="49" t="s">
        <v>1252</v>
      </c>
      <c r="C427" s="49" t="s">
        <v>30</v>
      </c>
      <c r="D427" s="49" t="s">
        <v>37</v>
      </c>
      <c r="E427" s="49" t="s">
        <v>711</v>
      </c>
      <c r="F427" s="98">
        <v>44621</v>
      </c>
      <c r="G427" s="98">
        <v>44896</v>
      </c>
      <c r="H427" s="37" t="s">
        <v>948</v>
      </c>
      <c r="I427" s="49" t="s">
        <v>1253</v>
      </c>
      <c r="J427" s="87">
        <v>26.44</v>
      </c>
      <c r="K427" s="100"/>
      <c r="L427" s="87">
        <v>26.44</v>
      </c>
      <c r="M427" s="37"/>
      <c r="N427" s="37"/>
      <c r="O427" s="37">
        <v>1</v>
      </c>
      <c r="P427" s="49">
        <v>57</v>
      </c>
      <c r="Q427" s="49">
        <v>211</v>
      </c>
      <c r="R427" s="37">
        <v>1</v>
      </c>
      <c r="S427" s="49">
        <v>57</v>
      </c>
      <c r="T427" s="49">
        <v>211</v>
      </c>
      <c r="U427" s="49" t="s">
        <v>1254</v>
      </c>
      <c r="V427" s="38" t="s">
        <v>42</v>
      </c>
      <c r="W427" s="103"/>
    </row>
    <row r="428" ht="36" spans="1:23">
      <c r="A428" s="36">
        <v>416</v>
      </c>
      <c r="B428" s="49" t="s">
        <v>1255</v>
      </c>
      <c r="C428" s="49" t="s">
        <v>30</v>
      </c>
      <c r="D428" s="49" t="s">
        <v>37</v>
      </c>
      <c r="E428" s="49" t="s">
        <v>1256</v>
      </c>
      <c r="F428" s="98">
        <v>44621</v>
      </c>
      <c r="G428" s="98">
        <v>44896</v>
      </c>
      <c r="H428" s="37" t="s">
        <v>948</v>
      </c>
      <c r="I428" s="49" t="s">
        <v>1257</v>
      </c>
      <c r="J428" s="87">
        <v>12.86</v>
      </c>
      <c r="K428" s="100"/>
      <c r="L428" s="87">
        <v>12.86</v>
      </c>
      <c r="M428" s="37"/>
      <c r="N428" s="37"/>
      <c r="O428" s="37">
        <v>1</v>
      </c>
      <c r="P428" s="49">
        <v>138</v>
      </c>
      <c r="Q428" s="49">
        <v>460</v>
      </c>
      <c r="R428" s="37">
        <v>1</v>
      </c>
      <c r="S428" s="49">
        <v>138</v>
      </c>
      <c r="T428" s="49">
        <v>460</v>
      </c>
      <c r="U428" s="49" t="s">
        <v>1258</v>
      </c>
      <c r="V428" s="38" t="s">
        <v>42</v>
      </c>
      <c r="W428" s="103"/>
    </row>
    <row r="429" ht="36" spans="1:23">
      <c r="A429" s="36">
        <v>417</v>
      </c>
      <c r="B429" s="49" t="s">
        <v>1259</v>
      </c>
      <c r="C429" s="49" t="s">
        <v>30</v>
      </c>
      <c r="D429" s="49" t="s">
        <v>37</v>
      </c>
      <c r="E429" s="49" t="s">
        <v>1260</v>
      </c>
      <c r="F429" s="98">
        <v>44621</v>
      </c>
      <c r="G429" s="98">
        <v>44896</v>
      </c>
      <c r="H429" s="37" t="s">
        <v>948</v>
      </c>
      <c r="I429" s="49" t="s">
        <v>1261</v>
      </c>
      <c r="J429" s="87">
        <v>45.38</v>
      </c>
      <c r="K429" s="100"/>
      <c r="L429" s="87">
        <v>45.38</v>
      </c>
      <c r="M429" s="37"/>
      <c r="N429" s="37"/>
      <c r="O429" s="37">
        <v>1</v>
      </c>
      <c r="P429" s="49">
        <v>47</v>
      </c>
      <c r="Q429" s="49">
        <v>160</v>
      </c>
      <c r="R429" s="37">
        <v>1</v>
      </c>
      <c r="S429" s="49">
        <v>47</v>
      </c>
      <c r="T429" s="49">
        <v>160</v>
      </c>
      <c r="U429" s="49" t="s">
        <v>1262</v>
      </c>
      <c r="V429" s="38" t="s">
        <v>42</v>
      </c>
      <c r="W429" s="103"/>
    </row>
    <row r="430" ht="36" spans="1:23">
      <c r="A430" s="36">
        <v>418</v>
      </c>
      <c r="B430" s="49" t="s">
        <v>1263</v>
      </c>
      <c r="C430" s="49" t="s">
        <v>30</v>
      </c>
      <c r="D430" s="49" t="s">
        <v>37</v>
      </c>
      <c r="E430" s="49" t="s">
        <v>1218</v>
      </c>
      <c r="F430" s="98">
        <v>44621</v>
      </c>
      <c r="G430" s="98">
        <v>44896</v>
      </c>
      <c r="H430" s="37" t="s">
        <v>948</v>
      </c>
      <c r="I430" s="49" t="s">
        <v>1264</v>
      </c>
      <c r="J430" s="87">
        <v>25.35</v>
      </c>
      <c r="K430" s="100"/>
      <c r="L430" s="87">
        <v>25.35</v>
      </c>
      <c r="M430" s="37"/>
      <c r="N430" s="37"/>
      <c r="O430" s="37">
        <v>1</v>
      </c>
      <c r="P430" s="49">
        <v>60</v>
      </c>
      <c r="Q430" s="49">
        <v>245</v>
      </c>
      <c r="R430" s="37">
        <v>1</v>
      </c>
      <c r="S430" s="49">
        <v>60</v>
      </c>
      <c r="T430" s="49">
        <v>245</v>
      </c>
      <c r="U430" s="49" t="s">
        <v>1265</v>
      </c>
      <c r="V430" s="38" t="s">
        <v>42</v>
      </c>
      <c r="W430" s="103"/>
    </row>
    <row r="431" ht="36" spans="1:23">
      <c r="A431" s="36">
        <v>419</v>
      </c>
      <c r="B431" s="49" t="s">
        <v>1266</v>
      </c>
      <c r="C431" s="49" t="s">
        <v>30</v>
      </c>
      <c r="D431" s="49" t="s">
        <v>37</v>
      </c>
      <c r="E431" s="49" t="s">
        <v>701</v>
      </c>
      <c r="F431" s="98">
        <v>44621</v>
      </c>
      <c r="G431" s="98">
        <v>44896</v>
      </c>
      <c r="H431" s="37" t="s">
        <v>948</v>
      </c>
      <c r="I431" s="49" t="s">
        <v>1267</v>
      </c>
      <c r="J431" s="109">
        <v>44.8</v>
      </c>
      <c r="K431" s="100"/>
      <c r="L431" s="109">
        <v>44.8</v>
      </c>
      <c r="M431" s="37"/>
      <c r="N431" s="37"/>
      <c r="O431" s="37">
        <v>1</v>
      </c>
      <c r="P431" s="49">
        <v>196</v>
      </c>
      <c r="Q431" s="49">
        <v>689</v>
      </c>
      <c r="R431" s="37">
        <v>1</v>
      </c>
      <c r="S431" s="49">
        <v>196</v>
      </c>
      <c r="T431" s="49">
        <v>689</v>
      </c>
      <c r="U431" s="49" t="s">
        <v>1268</v>
      </c>
      <c r="V431" s="38" t="s">
        <v>42</v>
      </c>
      <c r="W431" s="103"/>
    </row>
    <row r="432" ht="36" spans="1:23">
      <c r="A432" s="36">
        <v>420</v>
      </c>
      <c r="B432" s="49" t="s">
        <v>1269</v>
      </c>
      <c r="C432" s="49" t="s">
        <v>30</v>
      </c>
      <c r="D432" s="49" t="s">
        <v>37</v>
      </c>
      <c r="E432" s="49" t="s">
        <v>633</v>
      </c>
      <c r="F432" s="98">
        <v>44621</v>
      </c>
      <c r="G432" s="98">
        <v>44896</v>
      </c>
      <c r="H432" s="37" t="s">
        <v>948</v>
      </c>
      <c r="I432" s="49" t="s">
        <v>1270</v>
      </c>
      <c r="J432" s="87">
        <v>10.3</v>
      </c>
      <c r="K432" s="100"/>
      <c r="L432" s="87">
        <v>10.3</v>
      </c>
      <c r="M432" s="37"/>
      <c r="N432" s="37"/>
      <c r="O432" s="37">
        <v>1</v>
      </c>
      <c r="P432" s="49">
        <v>245</v>
      </c>
      <c r="Q432" s="49">
        <v>917</v>
      </c>
      <c r="R432" s="37">
        <v>1</v>
      </c>
      <c r="S432" s="49">
        <v>245</v>
      </c>
      <c r="T432" s="49">
        <v>917</v>
      </c>
      <c r="U432" s="49" t="s">
        <v>1271</v>
      </c>
      <c r="V432" s="38" t="s">
        <v>42</v>
      </c>
      <c r="W432" s="103"/>
    </row>
    <row r="433" ht="36" spans="1:23">
      <c r="A433" s="36">
        <v>421</v>
      </c>
      <c r="B433" s="49" t="s">
        <v>1272</v>
      </c>
      <c r="C433" s="49" t="s">
        <v>30</v>
      </c>
      <c r="D433" s="49" t="s">
        <v>37</v>
      </c>
      <c r="E433" s="49" t="s">
        <v>715</v>
      </c>
      <c r="F433" s="98">
        <v>44621</v>
      </c>
      <c r="G433" s="98">
        <v>44896</v>
      </c>
      <c r="H433" s="37" t="s">
        <v>948</v>
      </c>
      <c r="I433" s="49" t="s">
        <v>1273</v>
      </c>
      <c r="J433" s="87">
        <v>35.03</v>
      </c>
      <c r="K433" s="100"/>
      <c r="L433" s="87">
        <v>35.03</v>
      </c>
      <c r="M433" s="37"/>
      <c r="N433" s="37"/>
      <c r="O433" s="37">
        <v>1</v>
      </c>
      <c r="P433" s="49">
        <v>203</v>
      </c>
      <c r="Q433" s="49">
        <v>748</v>
      </c>
      <c r="R433" s="37">
        <v>1</v>
      </c>
      <c r="S433" s="49">
        <v>203</v>
      </c>
      <c r="T433" s="49">
        <v>748</v>
      </c>
      <c r="U433" s="49" t="s">
        <v>1274</v>
      </c>
      <c r="V433" s="38" t="s">
        <v>42</v>
      </c>
      <c r="W433" s="103"/>
    </row>
    <row r="434" ht="36" spans="1:23">
      <c r="A434" s="36">
        <v>422</v>
      </c>
      <c r="B434" s="49" t="s">
        <v>1275</v>
      </c>
      <c r="C434" s="49" t="s">
        <v>30</v>
      </c>
      <c r="D434" s="49" t="s">
        <v>37</v>
      </c>
      <c r="E434" s="49" t="s">
        <v>1276</v>
      </c>
      <c r="F434" s="98">
        <v>44621</v>
      </c>
      <c r="G434" s="98">
        <v>44896</v>
      </c>
      <c r="H434" s="37" t="s">
        <v>948</v>
      </c>
      <c r="I434" s="49" t="s">
        <v>1277</v>
      </c>
      <c r="J434" s="87">
        <v>31.07</v>
      </c>
      <c r="K434" s="100"/>
      <c r="L434" s="87">
        <v>31.07</v>
      </c>
      <c r="M434" s="37"/>
      <c r="N434" s="37"/>
      <c r="O434" s="37">
        <v>1</v>
      </c>
      <c r="P434" s="49">
        <v>52</v>
      </c>
      <c r="Q434" s="49">
        <v>187</v>
      </c>
      <c r="R434" s="37">
        <v>1</v>
      </c>
      <c r="S434" s="49">
        <v>52</v>
      </c>
      <c r="T434" s="49">
        <v>187</v>
      </c>
      <c r="U434" s="49" t="s">
        <v>1278</v>
      </c>
      <c r="V434" s="38" t="s">
        <v>42</v>
      </c>
      <c r="W434" s="103"/>
    </row>
    <row r="435" ht="36" spans="1:23">
      <c r="A435" s="36">
        <v>423</v>
      </c>
      <c r="B435" s="49" t="s">
        <v>1279</v>
      </c>
      <c r="C435" s="49" t="s">
        <v>30</v>
      </c>
      <c r="D435" s="49" t="s">
        <v>37</v>
      </c>
      <c r="E435" s="49" t="s">
        <v>1280</v>
      </c>
      <c r="F435" s="98">
        <v>44621</v>
      </c>
      <c r="G435" s="98">
        <v>44896</v>
      </c>
      <c r="H435" s="37" t="s">
        <v>948</v>
      </c>
      <c r="I435" s="49" t="s">
        <v>1281</v>
      </c>
      <c r="J435" s="87">
        <v>35.46</v>
      </c>
      <c r="K435" s="100"/>
      <c r="L435" s="87">
        <v>35.46</v>
      </c>
      <c r="M435" s="37"/>
      <c r="N435" s="37"/>
      <c r="O435" s="37">
        <v>1</v>
      </c>
      <c r="P435" s="49">
        <v>185</v>
      </c>
      <c r="Q435" s="49">
        <v>652</v>
      </c>
      <c r="R435" s="37">
        <v>1</v>
      </c>
      <c r="S435" s="49">
        <v>185</v>
      </c>
      <c r="T435" s="49">
        <v>652</v>
      </c>
      <c r="U435" s="49" t="s">
        <v>1282</v>
      </c>
      <c r="V435" s="38" t="s">
        <v>42</v>
      </c>
      <c r="W435" s="103"/>
    </row>
    <row r="436" ht="36" spans="1:23">
      <c r="A436" s="36">
        <v>424</v>
      </c>
      <c r="B436" s="49" t="s">
        <v>1283</v>
      </c>
      <c r="C436" s="49" t="s">
        <v>30</v>
      </c>
      <c r="D436" s="49" t="s">
        <v>37</v>
      </c>
      <c r="E436" s="49" t="s">
        <v>1284</v>
      </c>
      <c r="F436" s="98">
        <v>44621</v>
      </c>
      <c r="G436" s="98">
        <v>44896</v>
      </c>
      <c r="H436" s="37" t="s">
        <v>948</v>
      </c>
      <c r="I436" s="49" t="s">
        <v>1285</v>
      </c>
      <c r="J436" s="87">
        <v>42.63</v>
      </c>
      <c r="K436" s="100"/>
      <c r="L436" s="87">
        <v>42.63</v>
      </c>
      <c r="M436" s="37"/>
      <c r="N436" s="37"/>
      <c r="O436" s="37">
        <v>1</v>
      </c>
      <c r="P436" s="49">
        <v>79</v>
      </c>
      <c r="Q436" s="49">
        <v>287</v>
      </c>
      <c r="R436" s="37">
        <v>1</v>
      </c>
      <c r="S436" s="49">
        <v>79</v>
      </c>
      <c r="T436" s="49">
        <v>287</v>
      </c>
      <c r="U436" s="49" t="s">
        <v>1286</v>
      </c>
      <c r="V436" s="38" t="s">
        <v>42</v>
      </c>
      <c r="W436" s="103"/>
    </row>
    <row r="437" ht="36" spans="1:23">
      <c r="A437" s="36">
        <v>425</v>
      </c>
      <c r="B437" s="49" t="s">
        <v>1287</v>
      </c>
      <c r="C437" s="49" t="s">
        <v>30</v>
      </c>
      <c r="D437" s="49" t="s">
        <v>37</v>
      </c>
      <c r="E437" s="49" t="s">
        <v>1288</v>
      </c>
      <c r="F437" s="98">
        <v>44621</v>
      </c>
      <c r="G437" s="98">
        <v>44896</v>
      </c>
      <c r="H437" s="37" t="s">
        <v>948</v>
      </c>
      <c r="I437" s="49" t="s">
        <v>1289</v>
      </c>
      <c r="J437" s="87">
        <v>9.45</v>
      </c>
      <c r="K437" s="100"/>
      <c r="L437" s="87">
        <v>9.45</v>
      </c>
      <c r="M437" s="37"/>
      <c r="N437" s="37"/>
      <c r="O437" s="37">
        <v>1</v>
      </c>
      <c r="P437" s="49">
        <v>27</v>
      </c>
      <c r="Q437" s="49">
        <v>88</v>
      </c>
      <c r="R437" s="37">
        <v>1</v>
      </c>
      <c r="S437" s="49">
        <v>27</v>
      </c>
      <c r="T437" s="49">
        <v>88</v>
      </c>
      <c r="U437" s="49" t="s">
        <v>1290</v>
      </c>
      <c r="V437" s="38" t="s">
        <v>42</v>
      </c>
      <c r="W437" s="103"/>
    </row>
    <row r="438" ht="36" spans="1:23">
      <c r="A438" s="36">
        <v>426</v>
      </c>
      <c r="B438" s="49" t="s">
        <v>1291</v>
      </c>
      <c r="C438" s="49" t="s">
        <v>30</v>
      </c>
      <c r="D438" s="49" t="s">
        <v>37</v>
      </c>
      <c r="E438" s="49" t="s">
        <v>1292</v>
      </c>
      <c r="F438" s="98">
        <v>44621</v>
      </c>
      <c r="G438" s="98">
        <v>44896</v>
      </c>
      <c r="H438" s="37" t="s">
        <v>948</v>
      </c>
      <c r="I438" s="49" t="s">
        <v>1293</v>
      </c>
      <c r="J438" s="87">
        <v>12.65</v>
      </c>
      <c r="K438" s="100"/>
      <c r="L438" s="87">
        <v>12.65</v>
      </c>
      <c r="M438" s="37"/>
      <c r="N438" s="37"/>
      <c r="O438" s="37">
        <v>1</v>
      </c>
      <c r="P438" s="49">
        <v>46</v>
      </c>
      <c r="Q438" s="49">
        <v>162</v>
      </c>
      <c r="R438" s="37">
        <v>1</v>
      </c>
      <c r="S438" s="49">
        <v>46</v>
      </c>
      <c r="T438" s="49">
        <v>162</v>
      </c>
      <c r="U438" s="49" t="s">
        <v>1294</v>
      </c>
      <c r="V438" s="38" t="s">
        <v>42</v>
      </c>
      <c r="W438" s="103"/>
    </row>
    <row r="439" ht="36" spans="1:23">
      <c r="A439" s="36">
        <v>427</v>
      </c>
      <c r="B439" s="49" t="s">
        <v>1295</v>
      </c>
      <c r="C439" s="49" t="s">
        <v>30</v>
      </c>
      <c r="D439" s="49" t="s">
        <v>37</v>
      </c>
      <c r="E439" s="49" t="s">
        <v>826</v>
      </c>
      <c r="F439" s="98">
        <v>44621</v>
      </c>
      <c r="G439" s="98">
        <v>44896</v>
      </c>
      <c r="H439" s="37" t="s">
        <v>948</v>
      </c>
      <c r="I439" s="49" t="s">
        <v>1296</v>
      </c>
      <c r="J439" s="87">
        <v>12.93</v>
      </c>
      <c r="K439" s="100"/>
      <c r="L439" s="87">
        <v>12.93</v>
      </c>
      <c r="M439" s="37"/>
      <c r="N439" s="37"/>
      <c r="O439" s="37">
        <v>1</v>
      </c>
      <c r="P439" s="49">
        <v>88</v>
      </c>
      <c r="Q439" s="49">
        <v>283</v>
      </c>
      <c r="R439" s="37">
        <v>1</v>
      </c>
      <c r="S439" s="49">
        <v>88</v>
      </c>
      <c r="T439" s="49">
        <v>283</v>
      </c>
      <c r="U439" s="49" t="s">
        <v>1297</v>
      </c>
      <c r="V439" s="38" t="s">
        <v>42</v>
      </c>
      <c r="W439" s="103"/>
    </row>
    <row r="440" ht="36" spans="1:23">
      <c r="A440" s="36">
        <v>428</v>
      </c>
      <c r="B440" s="49" t="s">
        <v>1298</v>
      </c>
      <c r="C440" s="49" t="s">
        <v>30</v>
      </c>
      <c r="D440" s="49" t="s">
        <v>37</v>
      </c>
      <c r="E440" s="49" t="s">
        <v>1006</v>
      </c>
      <c r="F440" s="98">
        <v>44621</v>
      </c>
      <c r="G440" s="98">
        <v>44896</v>
      </c>
      <c r="H440" s="37" t="s">
        <v>948</v>
      </c>
      <c r="I440" s="49" t="s">
        <v>1299</v>
      </c>
      <c r="J440" s="87">
        <v>24.02</v>
      </c>
      <c r="K440" s="100"/>
      <c r="L440" s="87">
        <v>24.02</v>
      </c>
      <c r="M440" s="37"/>
      <c r="N440" s="37"/>
      <c r="O440" s="37">
        <v>1</v>
      </c>
      <c r="P440" s="49">
        <v>122</v>
      </c>
      <c r="Q440" s="49">
        <v>493</v>
      </c>
      <c r="R440" s="37">
        <v>1</v>
      </c>
      <c r="S440" s="49">
        <v>122</v>
      </c>
      <c r="T440" s="49">
        <v>493</v>
      </c>
      <c r="U440" s="49" t="s">
        <v>1300</v>
      </c>
      <c r="V440" s="38" t="s">
        <v>42</v>
      </c>
      <c r="W440" s="103"/>
    </row>
    <row r="441" ht="36" spans="1:23">
      <c r="A441" s="36">
        <v>429</v>
      </c>
      <c r="B441" s="49" t="s">
        <v>1301</v>
      </c>
      <c r="C441" s="49" t="s">
        <v>30</v>
      </c>
      <c r="D441" s="49" t="s">
        <v>37</v>
      </c>
      <c r="E441" s="49" t="s">
        <v>478</v>
      </c>
      <c r="F441" s="98">
        <v>44621</v>
      </c>
      <c r="G441" s="98">
        <v>44896</v>
      </c>
      <c r="H441" s="37" t="s">
        <v>948</v>
      </c>
      <c r="I441" s="49" t="s">
        <v>1302</v>
      </c>
      <c r="J441" s="87">
        <v>11.09</v>
      </c>
      <c r="K441" s="100"/>
      <c r="L441" s="87">
        <v>11.09</v>
      </c>
      <c r="M441" s="37"/>
      <c r="N441" s="37"/>
      <c r="O441" s="37">
        <v>1</v>
      </c>
      <c r="P441" s="49">
        <v>17</v>
      </c>
      <c r="Q441" s="49">
        <v>55</v>
      </c>
      <c r="R441" s="37">
        <v>1</v>
      </c>
      <c r="S441" s="49">
        <v>17</v>
      </c>
      <c r="T441" s="49">
        <v>55</v>
      </c>
      <c r="U441" s="49" t="s">
        <v>1303</v>
      </c>
      <c r="V441" s="38" t="s">
        <v>42</v>
      </c>
      <c r="W441" s="103"/>
    </row>
    <row r="442" ht="36" spans="1:23">
      <c r="A442" s="36">
        <v>430</v>
      </c>
      <c r="B442" s="49" t="s">
        <v>1304</v>
      </c>
      <c r="C442" s="49" t="s">
        <v>30</v>
      </c>
      <c r="D442" s="49" t="s">
        <v>37</v>
      </c>
      <c r="E442" s="49" t="s">
        <v>1305</v>
      </c>
      <c r="F442" s="98">
        <v>44621</v>
      </c>
      <c r="G442" s="98">
        <v>44896</v>
      </c>
      <c r="H442" s="37" t="s">
        <v>948</v>
      </c>
      <c r="I442" s="49" t="s">
        <v>1306</v>
      </c>
      <c r="J442" s="87">
        <v>20.84</v>
      </c>
      <c r="K442" s="100"/>
      <c r="L442" s="87">
        <v>20.84</v>
      </c>
      <c r="M442" s="37"/>
      <c r="N442" s="37"/>
      <c r="O442" s="37">
        <v>1</v>
      </c>
      <c r="P442" s="49">
        <v>66</v>
      </c>
      <c r="Q442" s="49">
        <v>242</v>
      </c>
      <c r="R442" s="37">
        <v>1</v>
      </c>
      <c r="S442" s="49">
        <v>66</v>
      </c>
      <c r="T442" s="49">
        <v>242</v>
      </c>
      <c r="U442" s="49" t="s">
        <v>1307</v>
      </c>
      <c r="V442" s="38" t="s">
        <v>42</v>
      </c>
      <c r="W442" s="103"/>
    </row>
    <row r="443" ht="36" spans="1:23">
      <c r="A443" s="36">
        <v>431</v>
      </c>
      <c r="B443" s="49" t="s">
        <v>1308</v>
      </c>
      <c r="C443" s="49" t="s">
        <v>30</v>
      </c>
      <c r="D443" s="49" t="s">
        <v>37</v>
      </c>
      <c r="E443" s="49" t="s">
        <v>1309</v>
      </c>
      <c r="F443" s="98">
        <v>44621</v>
      </c>
      <c r="G443" s="98">
        <v>44896</v>
      </c>
      <c r="H443" s="37" t="s">
        <v>948</v>
      </c>
      <c r="I443" s="49" t="s">
        <v>1310</v>
      </c>
      <c r="J443" s="87">
        <v>35</v>
      </c>
      <c r="K443" s="100"/>
      <c r="L443" s="87">
        <v>35</v>
      </c>
      <c r="M443" s="37"/>
      <c r="N443" s="37"/>
      <c r="O443" s="37">
        <v>5</v>
      </c>
      <c r="P443" s="49">
        <v>2310</v>
      </c>
      <c r="Q443" s="49">
        <v>8013</v>
      </c>
      <c r="R443" s="37">
        <v>5</v>
      </c>
      <c r="S443" s="37">
        <v>2021</v>
      </c>
      <c r="T443" s="37">
        <v>7593</v>
      </c>
      <c r="U443" s="49" t="s">
        <v>1311</v>
      </c>
      <c r="V443" s="38" t="s">
        <v>42</v>
      </c>
      <c r="W443" s="103"/>
    </row>
    <row r="444" ht="36" spans="1:23">
      <c r="A444" s="36">
        <v>432</v>
      </c>
      <c r="B444" s="49" t="s">
        <v>1312</v>
      </c>
      <c r="C444" s="49" t="s">
        <v>30</v>
      </c>
      <c r="D444" s="49" t="s">
        <v>37</v>
      </c>
      <c r="E444" s="37" t="s">
        <v>1177</v>
      </c>
      <c r="F444" s="98">
        <v>44621</v>
      </c>
      <c r="G444" s="98">
        <v>44896</v>
      </c>
      <c r="H444" s="37" t="s">
        <v>948</v>
      </c>
      <c r="I444" s="49" t="s">
        <v>1313</v>
      </c>
      <c r="J444" s="37">
        <v>20</v>
      </c>
      <c r="K444" s="100"/>
      <c r="L444" s="37">
        <v>20</v>
      </c>
      <c r="M444" s="37"/>
      <c r="N444" s="37"/>
      <c r="O444" s="37">
        <v>1</v>
      </c>
      <c r="P444" s="37">
        <v>56</v>
      </c>
      <c r="Q444" s="37">
        <v>156</v>
      </c>
      <c r="R444" s="37">
        <v>1</v>
      </c>
      <c r="S444" s="37">
        <v>12</v>
      </c>
      <c r="T444" s="37">
        <v>39</v>
      </c>
      <c r="U444" s="49" t="s">
        <v>1314</v>
      </c>
      <c r="V444" s="38" t="s">
        <v>42</v>
      </c>
      <c r="W444" s="103"/>
    </row>
    <row r="445" ht="24" spans="1:23">
      <c r="A445" s="36">
        <v>433</v>
      </c>
      <c r="B445" s="49" t="s">
        <v>1315</v>
      </c>
      <c r="C445" s="49" t="s">
        <v>30</v>
      </c>
      <c r="D445" s="49" t="s">
        <v>37</v>
      </c>
      <c r="E445" s="37" t="s">
        <v>618</v>
      </c>
      <c r="F445" s="98">
        <v>44621</v>
      </c>
      <c r="G445" s="98">
        <v>44896</v>
      </c>
      <c r="H445" s="37" t="s">
        <v>948</v>
      </c>
      <c r="I445" s="49" t="s">
        <v>1316</v>
      </c>
      <c r="J445" s="37">
        <v>10</v>
      </c>
      <c r="K445" s="100"/>
      <c r="L445" s="37">
        <v>10</v>
      </c>
      <c r="M445" s="37"/>
      <c r="N445" s="37"/>
      <c r="O445" s="37">
        <v>1</v>
      </c>
      <c r="P445" s="37">
        <v>30</v>
      </c>
      <c r="Q445" s="37">
        <v>98</v>
      </c>
      <c r="R445" s="37">
        <v>1</v>
      </c>
      <c r="S445" s="37">
        <v>25</v>
      </c>
      <c r="T445" s="37">
        <v>78</v>
      </c>
      <c r="U445" s="49" t="s">
        <v>1317</v>
      </c>
      <c r="V445" s="38" t="s">
        <v>42</v>
      </c>
      <c r="W445" s="103"/>
    </row>
    <row r="446" ht="36" spans="1:23">
      <c r="A446" s="36">
        <v>434</v>
      </c>
      <c r="B446" s="49" t="s">
        <v>1318</v>
      </c>
      <c r="C446" s="49" t="s">
        <v>30</v>
      </c>
      <c r="D446" s="49" t="s">
        <v>37</v>
      </c>
      <c r="E446" s="49" t="s">
        <v>1319</v>
      </c>
      <c r="F446" s="98">
        <v>44621</v>
      </c>
      <c r="G446" s="98">
        <v>44896</v>
      </c>
      <c r="H446" s="49" t="s">
        <v>948</v>
      </c>
      <c r="I446" s="49" t="s">
        <v>1320</v>
      </c>
      <c r="J446" s="49">
        <v>20</v>
      </c>
      <c r="K446" s="100"/>
      <c r="L446" s="49">
        <v>20</v>
      </c>
      <c r="M446" s="49"/>
      <c r="N446" s="49"/>
      <c r="O446" s="49">
        <v>1</v>
      </c>
      <c r="P446" s="49">
        <v>58</v>
      </c>
      <c r="Q446" s="49">
        <v>196</v>
      </c>
      <c r="R446" s="49">
        <v>1</v>
      </c>
      <c r="S446" s="49">
        <v>58</v>
      </c>
      <c r="T446" s="49">
        <v>196</v>
      </c>
      <c r="U446" s="49" t="s">
        <v>1321</v>
      </c>
      <c r="V446" s="38" t="s">
        <v>42</v>
      </c>
      <c r="W446" s="103"/>
    </row>
    <row r="447" s="14" customFormat="1" ht="36" spans="1:23">
      <c r="A447" s="36">
        <v>435</v>
      </c>
      <c r="B447" s="38" t="s">
        <v>1322</v>
      </c>
      <c r="C447" s="37" t="s">
        <v>33</v>
      </c>
      <c r="D447" s="37" t="s">
        <v>37</v>
      </c>
      <c r="E447" s="49" t="s">
        <v>586</v>
      </c>
      <c r="F447" s="105">
        <v>44562</v>
      </c>
      <c r="G447" s="106">
        <v>45017</v>
      </c>
      <c r="H447" s="38" t="s">
        <v>1323</v>
      </c>
      <c r="I447" s="49" t="s">
        <v>1324</v>
      </c>
      <c r="J447" s="41">
        <v>24251.17</v>
      </c>
      <c r="K447" s="41"/>
      <c r="L447" s="41">
        <v>5251.17</v>
      </c>
      <c r="M447" s="41"/>
      <c r="N447" s="41">
        <v>19000</v>
      </c>
      <c r="O447" s="41">
        <v>220</v>
      </c>
      <c r="P447" s="41"/>
      <c r="Q447" s="41"/>
      <c r="R447" s="41">
        <v>91</v>
      </c>
      <c r="S447" s="38">
        <v>19393</v>
      </c>
      <c r="T447" s="38">
        <v>70849</v>
      </c>
      <c r="U447" s="37" t="s">
        <v>1325</v>
      </c>
      <c r="V447" s="59" t="s">
        <v>42</v>
      </c>
      <c r="W447" s="58" t="s">
        <v>604</v>
      </c>
    </row>
    <row r="448" s="18" customFormat="1" ht="36" spans="1:23">
      <c r="A448" s="36">
        <v>436</v>
      </c>
      <c r="B448" s="37" t="s">
        <v>1326</v>
      </c>
      <c r="C448" s="45" t="s">
        <v>30</v>
      </c>
      <c r="D448" s="45" t="s">
        <v>37</v>
      </c>
      <c r="E448" s="45" t="s">
        <v>855</v>
      </c>
      <c r="F448" s="107" t="s">
        <v>108</v>
      </c>
      <c r="G448" s="107" t="s">
        <v>587</v>
      </c>
      <c r="H448" s="45" t="s">
        <v>1327</v>
      </c>
      <c r="I448" s="45" t="s">
        <v>1328</v>
      </c>
      <c r="J448" s="45">
        <v>80</v>
      </c>
      <c r="K448" s="37"/>
      <c r="L448" s="37">
        <v>80</v>
      </c>
      <c r="M448" s="37"/>
      <c r="N448" s="37"/>
      <c r="O448" s="45">
        <v>1</v>
      </c>
      <c r="P448" s="45">
        <v>270</v>
      </c>
      <c r="Q448" s="45">
        <v>1100</v>
      </c>
      <c r="R448" s="37">
        <v>1</v>
      </c>
      <c r="S448" s="37">
        <v>35</v>
      </c>
      <c r="T448" s="37">
        <v>156</v>
      </c>
      <c r="U448" s="45" t="s">
        <v>1329</v>
      </c>
      <c r="V448" s="45" t="s">
        <v>1330</v>
      </c>
      <c r="W448" s="37"/>
    </row>
    <row r="449" s="18" customFormat="1" ht="36" spans="1:23">
      <c r="A449" s="36">
        <v>437</v>
      </c>
      <c r="B449" s="37" t="s">
        <v>1331</v>
      </c>
      <c r="C449" s="45" t="s">
        <v>30</v>
      </c>
      <c r="D449" s="45" t="s">
        <v>37</v>
      </c>
      <c r="E449" s="45" t="s">
        <v>889</v>
      </c>
      <c r="F449" s="107" t="s">
        <v>108</v>
      </c>
      <c r="G449" s="107" t="s">
        <v>587</v>
      </c>
      <c r="H449" s="45" t="s">
        <v>1327</v>
      </c>
      <c r="I449" s="45" t="s">
        <v>1332</v>
      </c>
      <c r="J449" s="45">
        <v>100</v>
      </c>
      <c r="K449" s="37"/>
      <c r="L449" s="37">
        <v>100</v>
      </c>
      <c r="M449" s="37"/>
      <c r="N449" s="37"/>
      <c r="O449" s="45">
        <v>1</v>
      </c>
      <c r="P449" s="45">
        <v>76</v>
      </c>
      <c r="Q449" s="45">
        <v>242</v>
      </c>
      <c r="R449" s="37"/>
      <c r="S449" s="37"/>
      <c r="T449" s="37"/>
      <c r="U449" s="37" t="s">
        <v>1333</v>
      </c>
      <c r="V449" s="45" t="s">
        <v>1330</v>
      </c>
      <c r="W449" s="37"/>
    </row>
    <row r="450" s="18" customFormat="1" ht="36" spans="1:23">
      <c r="A450" s="36">
        <v>438</v>
      </c>
      <c r="B450" s="37" t="s">
        <v>1334</v>
      </c>
      <c r="C450" s="45" t="s">
        <v>30</v>
      </c>
      <c r="D450" s="45" t="s">
        <v>37</v>
      </c>
      <c r="E450" s="45" t="s">
        <v>1335</v>
      </c>
      <c r="F450" s="107" t="s">
        <v>108</v>
      </c>
      <c r="G450" s="107" t="s">
        <v>587</v>
      </c>
      <c r="H450" s="45" t="s">
        <v>1327</v>
      </c>
      <c r="I450" s="45" t="s">
        <v>1336</v>
      </c>
      <c r="J450" s="45">
        <v>500</v>
      </c>
      <c r="K450" s="37"/>
      <c r="L450" s="37">
        <v>500</v>
      </c>
      <c r="M450" s="37"/>
      <c r="N450" s="37"/>
      <c r="O450" s="45">
        <v>1</v>
      </c>
      <c r="P450" s="45">
        <v>414</v>
      </c>
      <c r="Q450" s="45">
        <v>1425</v>
      </c>
      <c r="R450" s="37"/>
      <c r="S450" s="37"/>
      <c r="T450" s="37"/>
      <c r="U450" s="45" t="s">
        <v>1337</v>
      </c>
      <c r="V450" s="45" t="s">
        <v>42</v>
      </c>
      <c r="W450" s="37"/>
    </row>
    <row r="451" s="18" customFormat="1" ht="36" spans="1:23">
      <c r="A451" s="36">
        <v>439</v>
      </c>
      <c r="B451" s="37" t="s">
        <v>1338</v>
      </c>
      <c r="C451" s="45" t="s">
        <v>30</v>
      </c>
      <c r="D451" s="45" t="s">
        <v>37</v>
      </c>
      <c r="E451" s="45" t="s">
        <v>842</v>
      </c>
      <c r="F451" s="107" t="s">
        <v>108</v>
      </c>
      <c r="G451" s="107" t="s">
        <v>587</v>
      </c>
      <c r="H451" s="45" t="s">
        <v>1327</v>
      </c>
      <c r="I451" s="45" t="s">
        <v>1339</v>
      </c>
      <c r="J451" s="45">
        <v>500</v>
      </c>
      <c r="K451" s="37"/>
      <c r="L451" s="37">
        <v>500</v>
      </c>
      <c r="M451" s="37"/>
      <c r="N451" s="37"/>
      <c r="O451" s="45">
        <v>2</v>
      </c>
      <c r="P451" s="45">
        <v>1189</v>
      </c>
      <c r="Q451" s="45">
        <v>4356</v>
      </c>
      <c r="R451" s="37"/>
      <c r="S451" s="37"/>
      <c r="T451" s="37"/>
      <c r="U451" s="45" t="s">
        <v>1340</v>
      </c>
      <c r="V451" s="45" t="s">
        <v>42</v>
      </c>
      <c r="W451" s="37"/>
    </row>
    <row r="452" s="18" customFormat="1" ht="36" spans="1:23">
      <c r="A452" s="36">
        <v>440</v>
      </c>
      <c r="B452" s="45" t="s">
        <v>1341</v>
      </c>
      <c r="C452" s="37" t="s">
        <v>33</v>
      </c>
      <c r="D452" s="45" t="s">
        <v>37</v>
      </c>
      <c r="E452" s="45" t="s">
        <v>162</v>
      </c>
      <c r="F452" s="107" t="s">
        <v>108</v>
      </c>
      <c r="G452" s="107" t="s">
        <v>587</v>
      </c>
      <c r="H452" s="45" t="s">
        <v>1327</v>
      </c>
      <c r="I452" s="45" t="s">
        <v>1342</v>
      </c>
      <c r="J452" s="45">
        <v>80</v>
      </c>
      <c r="K452" s="37"/>
      <c r="L452" s="37">
        <v>80</v>
      </c>
      <c r="M452" s="37"/>
      <c r="N452" s="37"/>
      <c r="O452" s="45">
        <v>16</v>
      </c>
      <c r="P452" s="45"/>
      <c r="Q452" s="45">
        <v>24000</v>
      </c>
      <c r="R452" s="37"/>
      <c r="S452" s="37"/>
      <c r="T452" s="37"/>
      <c r="U452" s="112" t="s">
        <v>1343</v>
      </c>
      <c r="V452" s="45" t="s">
        <v>42</v>
      </c>
      <c r="W452" s="37"/>
    </row>
    <row r="453" s="18" customFormat="1" ht="36" spans="1:23">
      <c r="A453" s="36">
        <v>441</v>
      </c>
      <c r="B453" s="45" t="s">
        <v>1344</v>
      </c>
      <c r="C453" s="37" t="s">
        <v>33</v>
      </c>
      <c r="D453" s="45" t="s">
        <v>37</v>
      </c>
      <c r="E453" s="45" t="s">
        <v>162</v>
      </c>
      <c r="F453" s="107" t="s">
        <v>108</v>
      </c>
      <c r="G453" s="107" t="s">
        <v>587</v>
      </c>
      <c r="H453" s="45" t="s">
        <v>1327</v>
      </c>
      <c r="I453" s="112" t="s">
        <v>1345</v>
      </c>
      <c r="J453" s="45">
        <v>120</v>
      </c>
      <c r="K453" s="37"/>
      <c r="L453" s="37">
        <v>120</v>
      </c>
      <c r="M453" s="37"/>
      <c r="N453" s="37"/>
      <c r="O453" s="45">
        <v>16</v>
      </c>
      <c r="P453" s="45"/>
      <c r="Q453" s="45">
        <v>24000</v>
      </c>
      <c r="R453" s="37"/>
      <c r="S453" s="37"/>
      <c r="T453" s="37"/>
      <c r="U453" s="112" t="s">
        <v>1343</v>
      </c>
      <c r="V453" s="45" t="s">
        <v>42</v>
      </c>
      <c r="W453" s="37"/>
    </row>
    <row r="454" s="18" customFormat="1" ht="36" spans="1:23">
      <c r="A454" s="36">
        <v>442</v>
      </c>
      <c r="B454" s="45" t="s">
        <v>1346</v>
      </c>
      <c r="C454" s="45" t="s">
        <v>30</v>
      </c>
      <c r="D454" s="45" t="s">
        <v>37</v>
      </c>
      <c r="E454" s="45" t="s">
        <v>440</v>
      </c>
      <c r="F454" s="107" t="s">
        <v>108</v>
      </c>
      <c r="G454" s="107" t="s">
        <v>587</v>
      </c>
      <c r="H454" s="45" t="s">
        <v>1327</v>
      </c>
      <c r="I454" s="45" t="s">
        <v>1347</v>
      </c>
      <c r="J454" s="45">
        <v>120</v>
      </c>
      <c r="K454" s="37"/>
      <c r="L454" s="37">
        <v>120</v>
      </c>
      <c r="M454" s="37"/>
      <c r="N454" s="37"/>
      <c r="O454" s="45">
        <v>1</v>
      </c>
      <c r="P454" s="45">
        <v>381</v>
      </c>
      <c r="Q454" s="45">
        <v>1263</v>
      </c>
      <c r="R454" s="37">
        <v>1</v>
      </c>
      <c r="S454" s="37">
        <v>92</v>
      </c>
      <c r="T454" s="37">
        <v>333</v>
      </c>
      <c r="U454" s="37" t="s">
        <v>1348</v>
      </c>
      <c r="V454" s="45" t="s">
        <v>1330</v>
      </c>
      <c r="W454" s="37"/>
    </row>
    <row r="455" s="18" customFormat="1" ht="60" spans="1:23">
      <c r="A455" s="36">
        <v>443</v>
      </c>
      <c r="B455" s="37" t="s">
        <v>1349</v>
      </c>
      <c r="C455" s="45" t="s">
        <v>30</v>
      </c>
      <c r="D455" s="45" t="s">
        <v>37</v>
      </c>
      <c r="E455" s="45" t="s">
        <v>353</v>
      </c>
      <c r="F455" s="107" t="s">
        <v>108</v>
      </c>
      <c r="G455" s="107" t="s">
        <v>587</v>
      </c>
      <c r="H455" s="45" t="s">
        <v>1327</v>
      </c>
      <c r="I455" s="45" t="s">
        <v>1350</v>
      </c>
      <c r="J455" s="45">
        <v>200</v>
      </c>
      <c r="K455" s="37"/>
      <c r="L455" s="37">
        <v>200</v>
      </c>
      <c r="M455" s="37"/>
      <c r="N455" s="37"/>
      <c r="O455" s="37">
        <v>1</v>
      </c>
      <c r="P455" s="37">
        <v>1112</v>
      </c>
      <c r="Q455" s="37">
        <v>4792</v>
      </c>
      <c r="R455" s="37">
        <v>1</v>
      </c>
      <c r="S455" s="37">
        <v>343</v>
      </c>
      <c r="T455" s="37">
        <v>1343</v>
      </c>
      <c r="U455" s="37" t="s">
        <v>1351</v>
      </c>
      <c r="V455" s="45" t="s">
        <v>1330</v>
      </c>
      <c r="W455" s="37"/>
    </row>
    <row r="456" s="18" customFormat="1" ht="36" spans="1:23">
      <c r="A456" s="36">
        <v>444</v>
      </c>
      <c r="B456" s="45" t="s">
        <v>1352</v>
      </c>
      <c r="C456" s="45" t="s">
        <v>30</v>
      </c>
      <c r="D456" s="45" t="s">
        <v>37</v>
      </c>
      <c r="E456" s="45" t="s">
        <v>1353</v>
      </c>
      <c r="F456" s="107" t="s">
        <v>108</v>
      </c>
      <c r="G456" s="107" t="s">
        <v>587</v>
      </c>
      <c r="H456" s="45" t="s">
        <v>1327</v>
      </c>
      <c r="I456" s="45" t="s">
        <v>1354</v>
      </c>
      <c r="J456" s="45">
        <v>200</v>
      </c>
      <c r="K456" s="37"/>
      <c r="L456" s="37">
        <v>200</v>
      </c>
      <c r="M456" s="37"/>
      <c r="N456" s="37"/>
      <c r="O456" s="45">
        <v>1</v>
      </c>
      <c r="P456" s="45">
        <v>156</v>
      </c>
      <c r="Q456" s="45">
        <v>617</v>
      </c>
      <c r="R456" s="37"/>
      <c r="S456" s="37"/>
      <c r="T456" s="37"/>
      <c r="U456" s="37" t="s">
        <v>1355</v>
      </c>
      <c r="V456" s="45" t="s">
        <v>1330</v>
      </c>
      <c r="W456" s="37"/>
    </row>
    <row r="457" s="18" customFormat="1" ht="36" spans="1:23">
      <c r="A457" s="36">
        <v>445</v>
      </c>
      <c r="B457" s="37" t="s">
        <v>1356</v>
      </c>
      <c r="C457" s="37" t="s">
        <v>33</v>
      </c>
      <c r="D457" s="45" t="s">
        <v>37</v>
      </c>
      <c r="E457" s="45" t="s">
        <v>578</v>
      </c>
      <c r="F457" s="107" t="s">
        <v>108</v>
      </c>
      <c r="G457" s="107" t="s">
        <v>587</v>
      </c>
      <c r="H457" s="45" t="s">
        <v>1327</v>
      </c>
      <c r="I457" s="45" t="s">
        <v>1357</v>
      </c>
      <c r="J457" s="45">
        <v>20</v>
      </c>
      <c r="K457" s="37"/>
      <c r="L457" s="37">
        <v>20</v>
      </c>
      <c r="M457" s="37"/>
      <c r="N457" s="37"/>
      <c r="O457" s="45">
        <v>1</v>
      </c>
      <c r="P457" s="45">
        <v>27</v>
      </c>
      <c r="Q457" s="45">
        <v>112</v>
      </c>
      <c r="R457" s="37"/>
      <c r="S457" s="37"/>
      <c r="T457" s="37"/>
      <c r="U457" s="37" t="s">
        <v>1358</v>
      </c>
      <c r="V457" s="45" t="s">
        <v>42</v>
      </c>
      <c r="W457" s="37"/>
    </row>
    <row r="458" s="18" customFormat="1" ht="36" spans="1:23">
      <c r="A458" s="36">
        <v>446</v>
      </c>
      <c r="B458" s="37" t="s">
        <v>1359</v>
      </c>
      <c r="C458" s="45" t="s">
        <v>30</v>
      </c>
      <c r="D458" s="45" t="s">
        <v>37</v>
      </c>
      <c r="E458" s="37" t="s">
        <v>578</v>
      </c>
      <c r="F458" s="107" t="s">
        <v>108</v>
      </c>
      <c r="G458" s="107" t="s">
        <v>587</v>
      </c>
      <c r="H458" s="45" t="s">
        <v>1327</v>
      </c>
      <c r="I458" s="37" t="s">
        <v>1360</v>
      </c>
      <c r="J458" s="37">
        <v>200</v>
      </c>
      <c r="K458" s="37"/>
      <c r="L458" s="37">
        <v>200</v>
      </c>
      <c r="M458" s="37"/>
      <c r="N458" s="37"/>
      <c r="O458" s="37">
        <v>1</v>
      </c>
      <c r="P458" s="37">
        <v>277</v>
      </c>
      <c r="Q458" s="37">
        <v>1103</v>
      </c>
      <c r="R458" s="37"/>
      <c r="S458" s="37"/>
      <c r="T458" s="37"/>
      <c r="U458" s="37" t="s">
        <v>1361</v>
      </c>
      <c r="V458" s="45" t="s">
        <v>1362</v>
      </c>
      <c r="W458" s="37"/>
    </row>
    <row r="459" s="18" customFormat="1" ht="36" spans="1:23">
      <c r="A459" s="36">
        <v>447</v>
      </c>
      <c r="B459" s="37" t="s">
        <v>1363</v>
      </c>
      <c r="C459" s="37" t="s">
        <v>33</v>
      </c>
      <c r="D459" s="45" t="s">
        <v>37</v>
      </c>
      <c r="E459" s="37" t="s">
        <v>659</v>
      </c>
      <c r="F459" s="107" t="s">
        <v>108</v>
      </c>
      <c r="G459" s="107" t="s">
        <v>587</v>
      </c>
      <c r="H459" s="45" t="s">
        <v>1327</v>
      </c>
      <c r="I459" s="37" t="s">
        <v>1364</v>
      </c>
      <c r="J459" s="37">
        <v>100</v>
      </c>
      <c r="K459" s="37"/>
      <c r="L459" s="37">
        <v>100</v>
      </c>
      <c r="M459" s="37"/>
      <c r="N459" s="37"/>
      <c r="O459" s="37">
        <v>1</v>
      </c>
      <c r="P459" s="37">
        <v>160</v>
      </c>
      <c r="Q459" s="37">
        <v>580</v>
      </c>
      <c r="R459" s="37">
        <v>1</v>
      </c>
      <c r="S459" s="37">
        <v>45</v>
      </c>
      <c r="T459" s="37">
        <v>135</v>
      </c>
      <c r="U459" s="37" t="s">
        <v>1365</v>
      </c>
      <c r="V459" s="45" t="s">
        <v>42</v>
      </c>
      <c r="W459" s="37"/>
    </row>
    <row r="460" s="18" customFormat="1" ht="48" spans="1:23">
      <c r="A460" s="36">
        <v>448</v>
      </c>
      <c r="B460" s="37" t="s">
        <v>1366</v>
      </c>
      <c r="C460" s="37" t="s">
        <v>30</v>
      </c>
      <c r="D460" s="37" t="s">
        <v>37</v>
      </c>
      <c r="E460" s="37" t="s">
        <v>1081</v>
      </c>
      <c r="F460" s="107" t="s">
        <v>108</v>
      </c>
      <c r="G460" s="107" t="s">
        <v>587</v>
      </c>
      <c r="H460" s="37" t="s">
        <v>1327</v>
      </c>
      <c r="I460" s="37" t="s">
        <v>1367</v>
      </c>
      <c r="J460" s="37">
        <v>200</v>
      </c>
      <c r="K460" s="37"/>
      <c r="L460" s="37">
        <v>200</v>
      </c>
      <c r="M460" s="37"/>
      <c r="N460" s="37"/>
      <c r="O460" s="37">
        <v>1</v>
      </c>
      <c r="P460" s="37">
        <v>50</v>
      </c>
      <c r="Q460" s="37">
        <v>200</v>
      </c>
      <c r="R460" s="37"/>
      <c r="S460" s="37"/>
      <c r="T460" s="37"/>
      <c r="U460" s="37" t="s">
        <v>1368</v>
      </c>
      <c r="V460" s="45" t="s">
        <v>1330</v>
      </c>
      <c r="W460" s="37"/>
    </row>
    <row r="461" s="18" customFormat="1" ht="48" spans="1:23">
      <c r="A461" s="36">
        <v>449</v>
      </c>
      <c r="B461" s="37" t="s">
        <v>1369</v>
      </c>
      <c r="C461" s="37" t="s">
        <v>30</v>
      </c>
      <c r="D461" s="37" t="s">
        <v>37</v>
      </c>
      <c r="E461" s="37" t="s">
        <v>879</v>
      </c>
      <c r="F461" s="107" t="s">
        <v>108</v>
      </c>
      <c r="G461" s="107" t="s">
        <v>587</v>
      </c>
      <c r="H461" s="37" t="s">
        <v>1327</v>
      </c>
      <c r="I461" s="37" t="s">
        <v>1370</v>
      </c>
      <c r="J461" s="37">
        <v>200</v>
      </c>
      <c r="K461" s="37"/>
      <c r="L461" s="37">
        <v>200</v>
      </c>
      <c r="M461" s="37"/>
      <c r="N461" s="37"/>
      <c r="O461" s="37"/>
      <c r="P461" s="37">
        <v>1632</v>
      </c>
      <c r="Q461" s="37">
        <v>6850</v>
      </c>
      <c r="R461" s="37"/>
      <c r="S461" s="37">
        <v>469</v>
      </c>
      <c r="T461" s="37">
        <v>1784</v>
      </c>
      <c r="U461" s="37" t="s">
        <v>1371</v>
      </c>
      <c r="V461" s="45" t="s">
        <v>1372</v>
      </c>
      <c r="W461" s="37"/>
    </row>
    <row r="462" s="18" customFormat="1" ht="36" spans="1:23">
      <c r="A462" s="36">
        <v>450</v>
      </c>
      <c r="B462" s="37" t="s">
        <v>1373</v>
      </c>
      <c r="C462" s="37" t="s">
        <v>30</v>
      </c>
      <c r="D462" s="37" t="s">
        <v>37</v>
      </c>
      <c r="E462" s="37" t="s">
        <v>578</v>
      </c>
      <c r="F462" s="107" t="s">
        <v>108</v>
      </c>
      <c r="G462" s="107" t="s">
        <v>587</v>
      </c>
      <c r="H462" s="37" t="s">
        <v>1327</v>
      </c>
      <c r="I462" s="37" t="s">
        <v>1374</v>
      </c>
      <c r="J462" s="37">
        <v>200</v>
      </c>
      <c r="K462" s="37"/>
      <c r="L462" s="37">
        <v>200</v>
      </c>
      <c r="M462" s="37"/>
      <c r="N462" s="37"/>
      <c r="O462" s="37"/>
      <c r="P462" s="37">
        <v>326</v>
      </c>
      <c r="Q462" s="37">
        <v>1324</v>
      </c>
      <c r="R462" s="37"/>
      <c r="S462" s="37"/>
      <c r="T462" s="37"/>
      <c r="U462" s="37" t="s">
        <v>1368</v>
      </c>
      <c r="V462" s="45" t="s">
        <v>1330</v>
      </c>
      <c r="W462" s="37"/>
    </row>
    <row r="463" s="18" customFormat="1" ht="36" spans="1:23">
      <c r="A463" s="36">
        <v>451</v>
      </c>
      <c r="B463" s="37" t="s">
        <v>1375</v>
      </c>
      <c r="C463" s="37" t="s">
        <v>33</v>
      </c>
      <c r="D463" s="37" t="s">
        <v>37</v>
      </c>
      <c r="E463" s="37" t="s">
        <v>1376</v>
      </c>
      <c r="F463" s="107" t="s">
        <v>108</v>
      </c>
      <c r="G463" s="107" t="s">
        <v>587</v>
      </c>
      <c r="H463" s="37" t="s">
        <v>1327</v>
      </c>
      <c r="I463" s="49" t="s">
        <v>1377</v>
      </c>
      <c r="J463" s="37">
        <v>13</v>
      </c>
      <c r="K463" s="37"/>
      <c r="L463" s="37">
        <v>13</v>
      </c>
      <c r="M463" s="37"/>
      <c r="N463" s="37"/>
      <c r="O463" s="37">
        <v>1</v>
      </c>
      <c r="P463" s="37">
        <v>171</v>
      </c>
      <c r="Q463" s="37">
        <v>543</v>
      </c>
      <c r="R463" s="37"/>
      <c r="S463" s="37"/>
      <c r="T463" s="37"/>
      <c r="U463" s="37" t="s">
        <v>1378</v>
      </c>
      <c r="V463" s="45" t="s">
        <v>42</v>
      </c>
      <c r="W463" s="37"/>
    </row>
    <row r="464" s="18" customFormat="1" ht="36" spans="1:23">
      <c r="A464" s="36">
        <v>452</v>
      </c>
      <c r="B464" s="38" t="s">
        <v>1379</v>
      </c>
      <c r="C464" s="37" t="s">
        <v>33</v>
      </c>
      <c r="D464" s="45" t="s">
        <v>37</v>
      </c>
      <c r="E464" s="45" t="s">
        <v>578</v>
      </c>
      <c r="F464" s="107" t="s">
        <v>594</v>
      </c>
      <c r="G464" s="107" t="s">
        <v>587</v>
      </c>
      <c r="H464" s="45" t="s">
        <v>1327</v>
      </c>
      <c r="I464" s="37" t="s">
        <v>1380</v>
      </c>
      <c r="J464" s="45">
        <v>28</v>
      </c>
      <c r="K464" s="37"/>
      <c r="L464" s="37">
        <v>28</v>
      </c>
      <c r="M464" s="37"/>
      <c r="N464" s="37"/>
      <c r="O464" s="45">
        <v>1</v>
      </c>
      <c r="P464" s="45">
        <v>51</v>
      </c>
      <c r="Q464" s="45">
        <v>198</v>
      </c>
      <c r="R464" s="37"/>
      <c r="S464" s="37"/>
      <c r="T464" s="37"/>
      <c r="U464" s="37" t="s">
        <v>1381</v>
      </c>
      <c r="V464" s="45" t="s">
        <v>42</v>
      </c>
      <c r="W464" s="37"/>
    </row>
    <row r="465" s="18" customFormat="1" ht="36" spans="1:23">
      <c r="A465" s="36">
        <v>453</v>
      </c>
      <c r="B465" s="38" t="s">
        <v>1382</v>
      </c>
      <c r="C465" s="37" t="s">
        <v>33</v>
      </c>
      <c r="D465" s="45" t="s">
        <v>37</v>
      </c>
      <c r="E465" s="45" t="s">
        <v>826</v>
      </c>
      <c r="F465" s="107" t="s">
        <v>594</v>
      </c>
      <c r="G465" s="107" t="s">
        <v>587</v>
      </c>
      <c r="H465" s="45" t="s">
        <v>1327</v>
      </c>
      <c r="I465" s="49" t="s">
        <v>1383</v>
      </c>
      <c r="J465" s="45">
        <v>180</v>
      </c>
      <c r="K465" s="37"/>
      <c r="L465" s="37">
        <v>180</v>
      </c>
      <c r="M465" s="37"/>
      <c r="N465" s="37"/>
      <c r="O465" s="45">
        <v>1</v>
      </c>
      <c r="P465" s="45">
        <v>1079</v>
      </c>
      <c r="Q465" s="45">
        <v>8828</v>
      </c>
      <c r="R465" s="37"/>
      <c r="S465" s="37"/>
      <c r="T465" s="37"/>
      <c r="U465" s="49" t="s">
        <v>1384</v>
      </c>
      <c r="V465" s="45" t="s">
        <v>42</v>
      </c>
      <c r="W465" s="37"/>
    </row>
    <row r="466" s="19" customFormat="1" ht="36" spans="1:23">
      <c r="A466" s="36">
        <v>454</v>
      </c>
      <c r="B466" s="37" t="s">
        <v>1385</v>
      </c>
      <c r="C466" s="58" t="s">
        <v>31</v>
      </c>
      <c r="D466" s="37" t="s">
        <v>37</v>
      </c>
      <c r="E466" s="37" t="s">
        <v>586</v>
      </c>
      <c r="F466" s="107" t="s">
        <v>594</v>
      </c>
      <c r="G466" s="107" t="s">
        <v>587</v>
      </c>
      <c r="H466" s="37" t="s">
        <v>1386</v>
      </c>
      <c r="I466" s="37" t="s">
        <v>1387</v>
      </c>
      <c r="J466" s="37">
        <v>50</v>
      </c>
      <c r="K466" s="37"/>
      <c r="L466" s="37"/>
      <c r="M466" s="37">
        <v>50</v>
      </c>
      <c r="N466" s="37"/>
      <c r="O466" s="37"/>
      <c r="P466" s="37"/>
      <c r="Q466" s="37">
        <v>503</v>
      </c>
      <c r="R466" s="37"/>
      <c r="S466" s="37"/>
      <c r="T466" s="37">
        <v>503</v>
      </c>
      <c r="U466" s="37" t="s">
        <v>1388</v>
      </c>
      <c r="V466" s="37" t="s">
        <v>42</v>
      </c>
      <c r="W466" s="37"/>
    </row>
    <row r="467" s="19" customFormat="1" ht="36" spans="1:23">
      <c r="A467" s="36">
        <v>455</v>
      </c>
      <c r="B467" s="37" t="s">
        <v>1389</v>
      </c>
      <c r="C467" s="58" t="s">
        <v>31</v>
      </c>
      <c r="D467" s="37" t="s">
        <v>37</v>
      </c>
      <c r="E467" s="37" t="s">
        <v>586</v>
      </c>
      <c r="F467" s="107" t="s">
        <v>594</v>
      </c>
      <c r="G467" s="107" t="s">
        <v>587</v>
      </c>
      <c r="H467" s="37" t="s">
        <v>1386</v>
      </c>
      <c r="I467" s="37" t="s">
        <v>1390</v>
      </c>
      <c r="J467" s="37">
        <v>10</v>
      </c>
      <c r="K467" s="37"/>
      <c r="L467" s="37"/>
      <c r="M467" s="37">
        <v>10</v>
      </c>
      <c r="N467" s="37"/>
      <c r="O467" s="37"/>
      <c r="P467" s="37"/>
      <c r="Q467" s="37">
        <v>503</v>
      </c>
      <c r="R467" s="37"/>
      <c r="S467" s="37"/>
      <c r="T467" s="37">
        <v>503</v>
      </c>
      <c r="U467" s="37" t="s">
        <v>1391</v>
      </c>
      <c r="V467" s="37" t="s">
        <v>42</v>
      </c>
      <c r="W467" s="37"/>
    </row>
    <row r="468" s="20" customFormat="1" ht="44" customHeight="1" spans="1:23">
      <c r="A468" s="36">
        <v>456</v>
      </c>
      <c r="B468" s="37" t="s">
        <v>1392</v>
      </c>
      <c r="C468" s="37" t="s">
        <v>33</v>
      </c>
      <c r="D468" s="37" t="s">
        <v>37</v>
      </c>
      <c r="E468" s="37" t="s">
        <v>1057</v>
      </c>
      <c r="F468" s="39">
        <v>44774</v>
      </c>
      <c r="G468" s="39">
        <v>44896</v>
      </c>
      <c r="H468" s="37" t="s">
        <v>1393</v>
      </c>
      <c r="I468" s="37" t="s">
        <v>1394</v>
      </c>
      <c r="J468" s="36">
        <v>38</v>
      </c>
      <c r="K468" s="37"/>
      <c r="L468" s="36">
        <v>38</v>
      </c>
      <c r="M468" s="37"/>
      <c r="N468" s="37"/>
      <c r="O468" s="37">
        <v>1</v>
      </c>
      <c r="P468" s="37"/>
      <c r="Q468" s="37"/>
      <c r="R468" s="37"/>
      <c r="S468" s="37">
        <v>21</v>
      </c>
      <c r="T468" s="37">
        <v>98</v>
      </c>
      <c r="U468" s="37" t="s">
        <v>1395</v>
      </c>
      <c r="V468" s="59" t="s">
        <v>42</v>
      </c>
      <c r="W468" s="37" t="s">
        <v>604</v>
      </c>
    </row>
    <row r="469" s="20" customFormat="1" ht="44" customHeight="1" spans="1:23">
      <c r="A469" s="36">
        <v>457</v>
      </c>
      <c r="B469" s="37" t="s">
        <v>1396</v>
      </c>
      <c r="C469" s="37" t="s">
        <v>33</v>
      </c>
      <c r="D469" s="37" t="s">
        <v>37</v>
      </c>
      <c r="E469" s="37" t="s">
        <v>427</v>
      </c>
      <c r="F469" s="39">
        <v>44774</v>
      </c>
      <c r="G469" s="39">
        <v>44896</v>
      </c>
      <c r="H469" s="37" t="s">
        <v>1393</v>
      </c>
      <c r="I469" s="37" t="s">
        <v>1397</v>
      </c>
      <c r="J469" s="36">
        <v>20</v>
      </c>
      <c r="K469" s="37"/>
      <c r="L469" s="36">
        <v>20</v>
      </c>
      <c r="M469" s="37"/>
      <c r="N469" s="37"/>
      <c r="O469" s="37">
        <v>1</v>
      </c>
      <c r="P469" s="37"/>
      <c r="Q469" s="37"/>
      <c r="R469" s="37">
        <v>1</v>
      </c>
      <c r="S469" s="37">
        <v>12</v>
      </c>
      <c r="T469" s="37">
        <v>50</v>
      </c>
      <c r="U469" s="37" t="s">
        <v>1398</v>
      </c>
      <c r="V469" s="59" t="s">
        <v>42</v>
      </c>
      <c r="W469" s="37" t="s">
        <v>604</v>
      </c>
    </row>
    <row r="470" s="20" customFormat="1" ht="44" customHeight="1" spans="1:23">
      <c r="A470" s="36">
        <v>458</v>
      </c>
      <c r="B470" s="37" t="s">
        <v>1399</v>
      </c>
      <c r="C470" s="37" t="s">
        <v>33</v>
      </c>
      <c r="D470" s="37" t="s">
        <v>37</v>
      </c>
      <c r="E470" s="37" t="s">
        <v>752</v>
      </c>
      <c r="F470" s="39">
        <v>44774</v>
      </c>
      <c r="G470" s="39">
        <v>44896</v>
      </c>
      <c r="H470" s="37" t="s">
        <v>1393</v>
      </c>
      <c r="I470" s="37" t="s">
        <v>1400</v>
      </c>
      <c r="J470" s="36">
        <v>10</v>
      </c>
      <c r="K470" s="37"/>
      <c r="L470" s="36">
        <v>10</v>
      </c>
      <c r="M470" s="37"/>
      <c r="N470" s="37"/>
      <c r="O470" s="37">
        <v>1</v>
      </c>
      <c r="P470" s="37"/>
      <c r="Q470" s="37"/>
      <c r="R470" s="37">
        <v>1</v>
      </c>
      <c r="S470" s="37">
        <v>12</v>
      </c>
      <c r="T470" s="37">
        <v>50</v>
      </c>
      <c r="U470" s="37" t="s">
        <v>1398</v>
      </c>
      <c r="V470" s="59" t="s">
        <v>42</v>
      </c>
      <c r="W470" s="37" t="s">
        <v>604</v>
      </c>
    </row>
    <row r="471" s="20" customFormat="1" ht="44" customHeight="1" spans="1:23">
      <c r="A471" s="36">
        <v>459</v>
      </c>
      <c r="B471" s="37" t="s">
        <v>1401</v>
      </c>
      <c r="C471" s="37" t="s">
        <v>33</v>
      </c>
      <c r="D471" s="37" t="s">
        <v>37</v>
      </c>
      <c r="E471" s="37" t="s">
        <v>879</v>
      </c>
      <c r="F471" s="39">
        <v>44774</v>
      </c>
      <c r="G471" s="39">
        <v>44896</v>
      </c>
      <c r="H471" s="37" t="s">
        <v>1393</v>
      </c>
      <c r="I471" s="37" t="s">
        <v>1402</v>
      </c>
      <c r="J471" s="36">
        <v>9</v>
      </c>
      <c r="K471" s="37"/>
      <c r="L471" s="36">
        <v>9</v>
      </c>
      <c r="M471" s="37"/>
      <c r="N471" s="37"/>
      <c r="O471" s="37">
        <v>1</v>
      </c>
      <c r="P471" s="37"/>
      <c r="Q471" s="37"/>
      <c r="R471" s="37">
        <v>1</v>
      </c>
      <c r="S471" s="37">
        <v>13</v>
      </c>
      <c r="T471" s="37">
        <v>53</v>
      </c>
      <c r="U471" s="37" t="s">
        <v>1403</v>
      </c>
      <c r="V471" s="59" t="s">
        <v>42</v>
      </c>
      <c r="W471" s="37" t="s">
        <v>604</v>
      </c>
    </row>
    <row r="472" s="20" customFormat="1" ht="44" customHeight="1" spans="1:23">
      <c r="A472" s="36">
        <v>460</v>
      </c>
      <c r="B472" s="37" t="s">
        <v>1404</v>
      </c>
      <c r="C472" s="37" t="s">
        <v>33</v>
      </c>
      <c r="D472" s="37" t="s">
        <v>37</v>
      </c>
      <c r="E472" s="37" t="s">
        <v>1405</v>
      </c>
      <c r="F472" s="39">
        <v>44774</v>
      </c>
      <c r="G472" s="39">
        <v>44896</v>
      </c>
      <c r="H472" s="37" t="s">
        <v>1393</v>
      </c>
      <c r="I472" s="37" t="s">
        <v>1406</v>
      </c>
      <c r="J472" s="36">
        <v>18</v>
      </c>
      <c r="K472" s="37"/>
      <c r="L472" s="36">
        <v>18</v>
      </c>
      <c r="M472" s="37"/>
      <c r="N472" s="37"/>
      <c r="O472" s="37">
        <v>1</v>
      </c>
      <c r="P472" s="37"/>
      <c r="Q472" s="37"/>
      <c r="R472" s="37"/>
      <c r="S472" s="37">
        <v>15</v>
      </c>
      <c r="T472" s="37">
        <v>58</v>
      </c>
      <c r="U472" s="37" t="s">
        <v>1407</v>
      </c>
      <c r="V472" s="59" t="s">
        <v>42</v>
      </c>
      <c r="W472" s="37" t="s">
        <v>604</v>
      </c>
    </row>
    <row r="473" s="20" customFormat="1" ht="44" customHeight="1" spans="1:23">
      <c r="A473" s="36">
        <v>461</v>
      </c>
      <c r="B473" s="37" t="s">
        <v>1408</v>
      </c>
      <c r="C473" s="37" t="s">
        <v>33</v>
      </c>
      <c r="D473" s="37" t="s">
        <v>37</v>
      </c>
      <c r="E473" s="37" t="s">
        <v>1280</v>
      </c>
      <c r="F473" s="39">
        <v>44774</v>
      </c>
      <c r="G473" s="39">
        <v>44896</v>
      </c>
      <c r="H473" s="37" t="s">
        <v>1393</v>
      </c>
      <c r="I473" s="37" t="s">
        <v>1409</v>
      </c>
      <c r="J473" s="36">
        <v>15</v>
      </c>
      <c r="K473" s="37"/>
      <c r="L473" s="36">
        <v>15</v>
      </c>
      <c r="M473" s="37"/>
      <c r="N473" s="37"/>
      <c r="O473" s="37">
        <v>1</v>
      </c>
      <c r="P473" s="37"/>
      <c r="Q473" s="37"/>
      <c r="R473" s="37">
        <v>1</v>
      </c>
      <c r="S473" s="37">
        <v>30</v>
      </c>
      <c r="T473" s="37">
        <v>115</v>
      </c>
      <c r="U473" s="37" t="s">
        <v>1410</v>
      </c>
      <c r="V473" s="59" t="s">
        <v>42</v>
      </c>
      <c r="W473" s="37" t="s">
        <v>604</v>
      </c>
    </row>
    <row r="474" s="20" customFormat="1" ht="44" customHeight="1" spans="1:23">
      <c r="A474" s="36">
        <v>462</v>
      </c>
      <c r="B474" s="36" t="s">
        <v>1411</v>
      </c>
      <c r="C474" s="37" t="s">
        <v>33</v>
      </c>
      <c r="D474" s="37" t="s">
        <v>37</v>
      </c>
      <c r="E474" s="75" t="s">
        <v>1235</v>
      </c>
      <c r="F474" s="39">
        <v>44774</v>
      </c>
      <c r="G474" s="39">
        <v>44896</v>
      </c>
      <c r="H474" s="37" t="s">
        <v>1393</v>
      </c>
      <c r="I474" s="37" t="s">
        <v>1412</v>
      </c>
      <c r="J474" s="36">
        <v>80</v>
      </c>
      <c r="K474" s="37"/>
      <c r="L474" s="36">
        <v>80</v>
      </c>
      <c r="M474" s="37"/>
      <c r="N474" s="37"/>
      <c r="O474" s="37">
        <v>1</v>
      </c>
      <c r="P474" s="37"/>
      <c r="Q474" s="37"/>
      <c r="R474" s="37">
        <v>1</v>
      </c>
      <c r="S474" s="37">
        <v>159</v>
      </c>
      <c r="T474" s="37">
        <v>588</v>
      </c>
      <c r="U474" s="37" t="s">
        <v>1413</v>
      </c>
      <c r="V474" s="59" t="s">
        <v>42</v>
      </c>
      <c r="W474" s="37" t="s">
        <v>604</v>
      </c>
    </row>
    <row r="475" s="20" customFormat="1" ht="44" customHeight="1" spans="1:23">
      <c r="A475" s="36">
        <v>463</v>
      </c>
      <c r="B475" s="72" t="s">
        <v>1414</v>
      </c>
      <c r="C475" s="37" t="s">
        <v>33</v>
      </c>
      <c r="D475" s="37" t="s">
        <v>37</v>
      </c>
      <c r="E475" s="75" t="s">
        <v>601</v>
      </c>
      <c r="F475" s="39">
        <v>44774</v>
      </c>
      <c r="G475" s="39">
        <v>44896</v>
      </c>
      <c r="H475" s="37" t="s">
        <v>1393</v>
      </c>
      <c r="I475" s="58" t="s">
        <v>1415</v>
      </c>
      <c r="J475" s="72">
        <v>80</v>
      </c>
      <c r="K475" s="37"/>
      <c r="L475" s="72">
        <v>80</v>
      </c>
      <c r="M475" s="37"/>
      <c r="N475" s="37"/>
      <c r="O475" s="37">
        <v>1</v>
      </c>
      <c r="P475" s="37"/>
      <c r="Q475" s="37"/>
      <c r="R475" s="37">
        <v>1</v>
      </c>
      <c r="S475" s="58">
        <v>16</v>
      </c>
      <c r="T475" s="58">
        <v>76</v>
      </c>
      <c r="U475" s="37" t="s">
        <v>1416</v>
      </c>
      <c r="V475" s="59" t="s">
        <v>42</v>
      </c>
      <c r="W475" s="37" t="s">
        <v>604</v>
      </c>
    </row>
    <row r="476" s="20" customFormat="1" ht="44" customHeight="1" spans="1:23">
      <c r="A476" s="36">
        <v>464</v>
      </c>
      <c r="B476" s="72" t="s">
        <v>1414</v>
      </c>
      <c r="C476" s="37" t="s">
        <v>33</v>
      </c>
      <c r="D476" s="37" t="s">
        <v>37</v>
      </c>
      <c r="E476" s="75" t="s">
        <v>601</v>
      </c>
      <c r="F476" s="39">
        <v>44774</v>
      </c>
      <c r="G476" s="39">
        <v>44896</v>
      </c>
      <c r="H476" s="37" t="s">
        <v>1393</v>
      </c>
      <c r="I476" s="58" t="s">
        <v>1417</v>
      </c>
      <c r="J476" s="72">
        <v>40</v>
      </c>
      <c r="K476" s="37"/>
      <c r="L476" s="72">
        <v>40</v>
      </c>
      <c r="M476" s="37"/>
      <c r="N476" s="37"/>
      <c r="O476" s="37">
        <v>1</v>
      </c>
      <c r="P476" s="37"/>
      <c r="Q476" s="37"/>
      <c r="R476" s="37">
        <v>1</v>
      </c>
      <c r="S476" s="58">
        <v>15</v>
      </c>
      <c r="T476" s="58">
        <v>56</v>
      </c>
      <c r="U476" s="37" t="s">
        <v>1418</v>
      </c>
      <c r="V476" s="59" t="s">
        <v>42</v>
      </c>
      <c r="W476" s="37" t="s">
        <v>604</v>
      </c>
    </row>
    <row r="477" s="20" customFormat="1" ht="44" customHeight="1" spans="1:23">
      <c r="A477" s="36">
        <v>465</v>
      </c>
      <c r="B477" s="111" t="s">
        <v>1419</v>
      </c>
      <c r="C477" s="37" t="s">
        <v>33</v>
      </c>
      <c r="D477" s="37" t="s">
        <v>37</v>
      </c>
      <c r="E477" s="111" t="s">
        <v>652</v>
      </c>
      <c r="F477" s="39">
        <v>44774</v>
      </c>
      <c r="G477" s="39">
        <v>44896</v>
      </c>
      <c r="H477" s="37" t="s">
        <v>1393</v>
      </c>
      <c r="I477" s="72" t="s">
        <v>1420</v>
      </c>
      <c r="J477" s="72">
        <v>52</v>
      </c>
      <c r="K477" s="37"/>
      <c r="L477" s="72">
        <v>52</v>
      </c>
      <c r="M477" s="37"/>
      <c r="N477" s="37"/>
      <c r="O477" s="37">
        <v>2</v>
      </c>
      <c r="P477" s="37"/>
      <c r="Q477" s="37"/>
      <c r="R477" s="37"/>
      <c r="S477" s="37">
        <v>81</v>
      </c>
      <c r="T477" s="37">
        <v>308</v>
      </c>
      <c r="U477" s="37" t="s">
        <v>1421</v>
      </c>
      <c r="V477" s="59" t="s">
        <v>42</v>
      </c>
      <c r="W477" s="37" t="s">
        <v>604</v>
      </c>
    </row>
    <row r="478" s="20" customFormat="1" ht="44" customHeight="1" spans="1:23">
      <c r="A478" s="36">
        <v>466</v>
      </c>
      <c r="B478" s="37" t="s">
        <v>1422</v>
      </c>
      <c r="C478" s="37" t="s">
        <v>33</v>
      </c>
      <c r="D478" s="37" t="s">
        <v>37</v>
      </c>
      <c r="E478" s="37" t="s">
        <v>1214</v>
      </c>
      <c r="F478" s="39">
        <v>44774</v>
      </c>
      <c r="G478" s="39">
        <v>44896</v>
      </c>
      <c r="H478" s="37" t="s">
        <v>1393</v>
      </c>
      <c r="I478" s="72" t="s">
        <v>1423</v>
      </c>
      <c r="J478" s="36">
        <v>70</v>
      </c>
      <c r="K478" s="37"/>
      <c r="L478" s="36">
        <v>70</v>
      </c>
      <c r="M478" s="37"/>
      <c r="N478" s="37"/>
      <c r="O478" s="37">
        <v>2</v>
      </c>
      <c r="P478" s="37"/>
      <c r="Q478" s="37"/>
      <c r="R478" s="37">
        <v>1</v>
      </c>
      <c r="S478" s="37">
        <v>78</v>
      </c>
      <c r="T478" s="37">
        <v>306</v>
      </c>
      <c r="U478" s="37" t="s">
        <v>1424</v>
      </c>
      <c r="V478" s="59" t="s">
        <v>42</v>
      </c>
      <c r="W478" s="37" t="s">
        <v>604</v>
      </c>
    </row>
    <row r="479" s="20" customFormat="1" ht="44" customHeight="1" spans="1:23">
      <c r="A479" s="36">
        <v>467</v>
      </c>
      <c r="B479" s="37" t="s">
        <v>1425</v>
      </c>
      <c r="C479" s="37" t="s">
        <v>33</v>
      </c>
      <c r="D479" s="37" t="s">
        <v>37</v>
      </c>
      <c r="E479" s="37" t="s">
        <v>1426</v>
      </c>
      <c r="F479" s="39">
        <v>44774</v>
      </c>
      <c r="G479" s="39">
        <v>44896</v>
      </c>
      <c r="H479" s="37" t="s">
        <v>1393</v>
      </c>
      <c r="I479" s="72" t="s">
        <v>1427</v>
      </c>
      <c r="J479" s="36">
        <v>50</v>
      </c>
      <c r="K479" s="37"/>
      <c r="L479" s="36">
        <v>50</v>
      </c>
      <c r="M479" s="37"/>
      <c r="N479" s="37"/>
      <c r="O479" s="37">
        <v>1</v>
      </c>
      <c r="P479" s="37"/>
      <c r="Q479" s="37"/>
      <c r="R479" s="37"/>
      <c r="S479" s="37">
        <v>53</v>
      </c>
      <c r="T479" s="37">
        <v>165</v>
      </c>
      <c r="U479" s="37" t="s">
        <v>1428</v>
      </c>
      <c r="V479" s="59" t="s">
        <v>42</v>
      </c>
      <c r="W479" s="37" t="s">
        <v>604</v>
      </c>
    </row>
    <row r="480" s="20" customFormat="1" ht="44" customHeight="1" spans="1:23">
      <c r="A480" s="36">
        <v>468</v>
      </c>
      <c r="B480" s="37" t="s">
        <v>1429</v>
      </c>
      <c r="C480" s="37" t="s">
        <v>33</v>
      </c>
      <c r="D480" s="37" t="s">
        <v>37</v>
      </c>
      <c r="E480" s="37" t="s">
        <v>659</v>
      </c>
      <c r="F480" s="39">
        <v>44774</v>
      </c>
      <c r="G480" s="39">
        <v>44896</v>
      </c>
      <c r="H480" s="37" t="s">
        <v>1393</v>
      </c>
      <c r="I480" s="72" t="s">
        <v>1430</v>
      </c>
      <c r="J480" s="36">
        <v>30</v>
      </c>
      <c r="K480" s="37"/>
      <c r="L480" s="36">
        <v>30</v>
      </c>
      <c r="M480" s="37"/>
      <c r="N480" s="37"/>
      <c r="O480" s="37">
        <v>1</v>
      </c>
      <c r="P480" s="37"/>
      <c r="Q480" s="37"/>
      <c r="R480" s="37">
        <v>1</v>
      </c>
      <c r="S480" s="37">
        <v>24</v>
      </c>
      <c r="T480" s="37">
        <v>63</v>
      </c>
      <c r="U480" s="37" t="s">
        <v>1431</v>
      </c>
      <c r="V480" s="59" t="s">
        <v>42</v>
      </c>
      <c r="W480" s="37" t="s">
        <v>604</v>
      </c>
    </row>
    <row r="481" s="20" customFormat="1" ht="44" customHeight="1" spans="1:23">
      <c r="A481" s="36">
        <v>469</v>
      </c>
      <c r="B481" s="37" t="s">
        <v>1429</v>
      </c>
      <c r="C481" s="37" t="s">
        <v>33</v>
      </c>
      <c r="D481" s="37" t="s">
        <v>37</v>
      </c>
      <c r="E481" s="37" t="s">
        <v>659</v>
      </c>
      <c r="F481" s="39">
        <v>44774</v>
      </c>
      <c r="G481" s="39">
        <v>44896</v>
      </c>
      <c r="H481" s="37" t="s">
        <v>1393</v>
      </c>
      <c r="I481" s="72" t="s">
        <v>1432</v>
      </c>
      <c r="J481" s="36">
        <v>40</v>
      </c>
      <c r="K481" s="37"/>
      <c r="L481" s="36">
        <v>40</v>
      </c>
      <c r="M481" s="37"/>
      <c r="N481" s="37"/>
      <c r="O481" s="37">
        <v>1</v>
      </c>
      <c r="P481" s="37"/>
      <c r="Q481" s="37"/>
      <c r="R481" s="37">
        <v>1</v>
      </c>
      <c r="S481" s="37">
        <v>73</v>
      </c>
      <c r="T481" s="37">
        <v>420</v>
      </c>
      <c r="U481" s="37" t="s">
        <v>1433</v>
      </c>
      <c r="V481" s="59" t="s">
        <v>42</v>
      </c>
      <c r="W481" s="37" t="s">
        <v>604</v>
      </c>
    </row>
    <row r="482" s="20" customFormat="1" ht="44" customHeight="1" spans="1:23">
      <c r="A482" s="36">
        <v>470</v>
      </c>
      <c r="B482" s="37" t="s">
        <v>1434</v>
      </c>
      <c r="C482" s="37" t="s">
        <v>33</v>
      </c>
      <c r="D482" s="37" t="s">
        <v>37</v>
      </c>
      <c r="E482" s="37" t="s">
        <v>1081</v>
      </c>
      <c r="F482" s="39">
        <v>44774</v>
      </c>
      <c r="G482" s="39">
        <v>44896</v>
      </c>
      <c r="H482" s="37" t="s">
        <v>1393</v>
      </c>
      <c r="I482" s="72" t="s">
        <v>1435</v>
      </c>
      <c r="J482" s="36">
        <v>45</v>
      </c>
      <c r="K482" s="37"/>
      <c r="L482" s="36">
        <v>45</v>
      </c>
      <c r="M482" s="37"/>
      <c r="N482" s="37"/>
      <c r="O482" s="37">
        <v>1</v>
      </c>
      <c r="P482" s="37"/>
      <c r="Q482" s="37"/>
      <c r="R482" s="37"/>
      <c r="S482" s="37">
        <v>19</v>
      </c>
      <c r="T482" s="37">
        <v>81</v>
      </c>
      <c r="U482" s="37" t="s">
        <v>1436</v>
      </c>
      <c r="V482" s="59" t="s">
        <v>42</v>
      </c>
      <c r="W482" s="37" t="s">
        <v>604</v>
      </c>
    </row>
    <row r="483" s="20" customFormat="1" ht="44" customHeight="1" spans="1:23">
      <c r="A483" s="36">
        <v>471</v>
      </c>
      <c r="B483" s="37" t="s">
        <v>1437</v>
      </c>
      <c r="C483" s="37" t="s">
        <v>33</v>
      </c>
      <c r="D483" s="37" t="s">
        <v>37</v>
      </c>
      <c r="E483" s="37" t="s">
        <v>1081</v>
      </c>
      <c r="F483" s="39">
        <v>44774</v>
      </c>
      <c r="G483" s="39">
        <v>44896</v>
      </c>
      <c r="H483" s="37" t="s">
        <v>1393</v>
      </c>
      <c r="I483" s="72" t="s">
        <v>1438</v>
      </c>
      <c r="J483" s="36">
        <v>8</v>
      </c>
      <c r="K483" s="37"/>
      <c r="L483" s="36">
        <v>8</v>
      </c>
      <c r="M483" s="37"/>
      <c r="N483" s="37"/>
      <c r="O483" s="37">
        <v>1</v>
      </c>
      <c r="P483" s="37"/>
      <c r="Q483" s="37"/>
      <c r="R483" s="37"/>
      <c r="S483" s="37">
        <v>31</v>
      </c>
      <c r="T483" s="37">
        <v>142</v>
      </c>
      <c r="U483" s="37" t="s">
        <v>1439</v>
      </c>
      <c r="V483" s="59" t="s">
        <v>42</v>
      </c>
      <c r="W483" s="37" t="s">
        <v>604</v>
      </c>
    </row>
    <row r="484" s="20" customFormat="1" ht="44" customHeight="1" spans="1:23">
      <c r="A484" s="36">
        <v>472</v>
      </c>
      <c r="B484" s="37" t="s">
        <v>1440</v>
      </c>
      <c r="C484" s="37" t="s">
        <v>33</v>
      </c>
      <c r="D484" s="37" t="s">
        <v>37</v>
      </c>
      <c r="E484" s="37" t="s">
        <v>648</v>
      </c>
      <c r="F484" s="39">
        <v>44774</v>
      </c>
      <c r="G484" s="39">
        <v>44896</v>
      </c>
      <c r="H484" s="37" t="s">
        <v>1393</v>
      </c>
      <c r="I484" s="72" t="s">
        <v>1441</v>
      </c>
      <c r="J484" s="36">
        <v>40</v>
      </c>
      <c r="K484" s="37"/>
      <c r="L484" s="36">
        <v>40</v>
      </c>
      <c r="M484" s="37"/>
      <c r="N484" s="37"/>
      <c r="O484" s="37">
        <v>1</v>
      </c>
      <c r="P484" s="37"/>
      <c r="Q484" s="37"/>
      <c r="R484" s="37">
        <v>1</v>
      </c>
      <c r="S484" s="37">
        <v>45</v>
      </c>
      <c r="T484" s="37">
        <v>150</v>
      </c>
      <c r="U484" s="37" t="s">
        <v>1442</v>
      </c>
      <c r="V484" s="59" t="s">
        <v>42</v>
      </c>
      <c r="W484" s="37" t="s">
        <v>604</v>
      </c>
    </row>
    <row r="485" s="20" customFormat="1" ht="44" customHeight="1" spans="1:23">
      <c r="A485" s="36">
        <v>473</v>
      </c>
      <c r="B485" s="37" t="s">
        <v>1443</v>
      </c>
      <c r="C485" s="37" t="s">
        <v>33</v>
      </c>
      <c r="D485" s="37" t="s">
        <v>37</v>
      </c>
      <c r="E485" s="37" t="s">
        <v>1444</v>
      </c>
      <c r="F485" s="39">
        <v>44774</v>
      </c>
      <c r="G485" s="39">
        <v>44896</v>
      </c>
      <c r="H485" s="37" t="s">
        <v>1393</v>
      </c>
      <c r="I485" s="37" t="s">
        <v>1445</v>
      </c>
      <c r="J485" s="36">
        <v>45</v>
      </c>
      <c r="K485" s="37"/>
      <c r="L485" s="36">
        <v>45</v>
      </c>
      <c r="M485" s="37"/>
      <c r="N485" s="37"/>
      <c r="O485" s="37">
        <v>1</v>
      </c>
      <c r="P485" s="37"/>
      <c r="Q485" s="37"/>
      <c r="R485" s="37">
        <v>1</v>
      </c>
      <c r="S485" s="37">
        <v>21</v>
      </c>
      <c r="T485" s="37">
        <v>78</v>
      </c>
      <c r="U485" s="37" t="s">
        <v>1446</v>
      </c>
      <c r="V485" s="59" t="s">
        <v>42</v>
      </c>
      <c r="W485" s="37" t="s">
        <v>604</v>
      </c>
    </row>
    <row r="486" s="20" customFormat="1" ht="44" customHeight="1" spans="1:23">
      <c r="A486" s="36">
        <v>474</v>
      </c>
      <c r="B486" s="37" t="s">
        <v>1447</v>
      </c>
      <c r="C486" s="37" t="s">
        <v>33</v>
      </c>
      <c r="D486" s="37" t="s">
        <v>37</v>
      </c>
      <c r="E486" s="37" t="s">
        <v>1444</v>
      </c>
      <c r="F486" s="39">
        <v>44774</v>
      </c>
      <c r="G486" s="39">
        <v>44896</v>
      </c>
      <c r="H486" s="37" t="s">
        <v>1393</v>
      </c>
      <c r="I486" s="37" t="s">
        <v>1448</v>
      </c>
      <c r="J486" s="36">
        <v>60</v>
      </c>
      <c r="K486" s="37"/>
      <c r="L486" s="36">
        <v>60</v>
      </c>
      <c r="M486" s="37"/>
      <c r="N486" s="37"/>
      <c r="O486" s="37">
        <v>1</v>
      </c>
      <c r="P486" s="37"/>
      <c r="Q486" s="37"/>
      <c r="R486" s="37">
        <v>1</v>
      </c>
      <c r="S486" s="37">
        <v>42</v>
      </c>
      <c r="T486" s="37">
        <v>210</v>
      </c>
      <c r="U486" s="37" t="s">
        <v>1449</v>
      </c>
      <c r="V486" s="59" t="s">
        <v>42</v>
      </c>
      <c r="W486" s="37" t="s">
        <v>604</v>
      </c>
    </row>
    <row r="487" s="20" customFormat="1" ht="44" customHeight="1" spans="1:23">
      <c r="A487" s="36">
        <v>475</v>
      </c>
      <c r="B487" s="37" t="s">
        <v>1450</v>
      </c>
      <c r="C487" s="37" t="s">
        <v>33</v>
      </c>
      <c r="D487" s="37" t="s">
        <v>37</v>
      </c>
      <c r="E487" s="37" t="s">
        <v>1292</v>
      </c>
      <c r="F487" s="39">
        <v>44774</v>
      </c>
      <c r="G487" s="39">
        <v>44896</v>
      </c>
      <c r="H487" s="37" t="s">
        <v>1393</v>
      </c>
      <c r="I487" s="37" t="s">
        <v>1451</v>
      </c>
      <c r="J487" s="36">
        <v>58</v>
      </c>
      <c r="K487" s="37"/>
      <c r="L487" s="36">
        <v>58</v>
      </c>
      <c r="M487" s="37"/>
      <c r="N487" s="37"/>
      <c r="O487" s="37">
        <v>1</v>
      </c>
      <c r="P487" s="37"/>
      <c r="Q487" s="37"/>
      <c r="R487" s="37"/>
      <c r="S487" s="37">
        <v>12</v>
      </c>
      <c r="T487" s="37">
        <v>58</v>
      </c>
      <c r="U487" s="37" t="s">
        <v>1452</v>
      </c>
      <c r="V487" s="59" t="s">
        <v>42</v>
      </c>
      <c r="W487" s="37" t="s">
        <v>604</v>
      </c>
    </row>
    <row r="488" s="20" customFormat="1" ht="44" customHeight="1" spans="1:23">
      <c r="A488" s="36">
        <v>476</v>
      </c>
      <c r="B488" s="37" t="s">
        <v>1453</v>
      </c>
      <c r="C488" s="37" t="s">
        <v>33</v>
      </c>
      <c r="D488" s="37" t="s">
        <v>37</v>
      </c>
      <c r="E488" s="37" t="s">
        <v>1454</v>
      </c>
      <c r="F488" s="39">
        <v>44774</v>
      </c>
      <c r="G488" s="39">
        <v>44896</v>
      </c>
      <c r="H488" s="37" t="s">
        <v>1393</v>
      </c>
      <c r="I488" s="37" t="s">
        <v>1455</v>
      </c>
      <c r="J488" s="36">
        <v>18</v>
      </c>
      <c r="K488" s="113"/>
      <c r="L488" s="36">
        <v>18</v>
      </c>
      <c r="M488" s="37"/>
      <c r="N488" s="37"/>
      <c r="O488" s="37">
        <v>1</v>
      </c>
      <c r="P488" s="37"/>
      <c r="Q488" s="37"/>
      <c r="R488" s="37"/>
      <c r="S488" s="37">
        <v>11</v>
      </c>
      <c r="T488" s="37">
        <v>23</v>
      </c>
      <c r="U488" s="37" t="s">
        <v>1456</v>
      </c>
      <c r="V488" s="59" t="s">
        <v>42</v>
      </c>
      <c r="W488" s="37" t="s">
        <v>604</v>
      </c>
    </row>
    <row r="489" s="20" customFormat="1" ht="44" customHeight="1" spans="1:23">
      <c r="A489" s="36">
        <v>477</v>
      </c>
      <c r="B489" s="38" t="s">
        <v>1457</v>
      </c>
      <c r="C489" s="37" t="s">
        <v>33</v>
      </c>
      <c r="D489" s="37" t="s">
        <v>37</v>
      </c>
      <c r="E489" s="38" t="s">
        <v>1458</v>
      </c>
      <c r="F489" s="39">
        <v>44774</v>
      </c>
      <c r="G489" s="39">
        <v>44896</v>
      </c>
      <c r="H489" s="37" t="s">
        <v>1393</v>
      </c>
      <c r="I489" s="38" t="s">
        <v>1459</v>
      </c>
      <c r="J489" s="41">
        <v>100</v>
      </c>
      <c r="K489" s="113"/>
      <c r="L489" s="41">
        <v>100</v>
      </c>
      <c r="M489" s="37"/>
      <c r="N489" s="37"/>
      <c r="O489" s="37">
        <v>1</v>
      </c>
      <c r="P489" s="37"/>
      <c r="Q489" s="37"/>
      <c r="R489" s="37"/>
      <c r="S489" s="38">
        <v>37</v>
      </c>
      <c r="T489" s="38">
        <v>117</v>
      </c>
      <c r="U489" s="37" t="s">
        <v>1460</v>
      </c>
      <c r="V489" s="59" t="s">
        <v>42</v>
      </c>
      <c r="W489" s="37" t="s">
        <v>604</v>
      </c>
    </row>
    <row r="490" s="20" customFormat="1" ht="44" customHeight="1" spans="1:23">
      <c r="A490" s="36">
        <v>478</v>
      </c>
      <c r="B490" s="37" t="s">
        <v>1461</v>
      </c>
      <c r="C490" s="37" t="s">
        <v>33</v>
      </c>
      <c r="D490" s="37" t="s">
        <v>37</v>
      </c>
      <c r="E490" s="37" t="s">
        <v>792</v>
      </c>
      <c r="F490" s="39">
        <v>44774</v>
      </c>
      <c r="G490" s="39">
        <v>44896</v>
      </c>
      <c r="H490" s="37" t="s">
        <v>1393</v>
      </c>
      <c r="I490" s="37" t="s">
        <v>1462</v>
      </c>
      <c r="J490" s="36">
        <v>30</v>
      </c>
      <c r="K490" s="113"/>
      <c r="L490" s="36">
        <v>30</v>
      </c>
      <c r="M490" s="37"/>
      <c r="N490" s="37"/>
      <c r="O490" s="37">
        <v>1</v>
      </c>
      <c r="P490" s="37"/>
      <c r="Q490" s="37"/>
      <c r="R490" s="37"/>
      <c r="S490" s="37">
        <v>38</v>
      </c>
      <c r="T490" s="37">
        <v>134</v>
      </c>
      <c r="U490" s="37" t="s">
        <v>1463</v>
      </c>
      <c r="V490" s="59" t="s">
        <v>42</v>
      </c>
      <c r="W490" s="37" t="s">
        <v>604</v>
      </c>
    </row>
    <row r="491" s="20" customFormat="1" ht="44" customHeight="1" spans="1:23">
      <c r="A491" s="36">
        <v>479</v>
      </c>
      <c r="B491" s="38" t="s">
        <v>1464</v>
      </c>
      <c r="C491" s="37" t="s">
        <v>33</v>
      </c>
      <c r="D491" s="37" t="s">
        <v>37</v>
      </c>
      <c r="E491" s="37" t="s">
        <v>1465</v>
      </c>
      <c r="F491" s="39">
        <v>44774</v>
      </c>
      <c r="G491" s="39">
        <v>44896</v>
      </c>
      <c r="H491" s="37" t="s">
        <v>1393</v>
      </c>
      <c r="I491" s="58" t="s">
        <v>1466</v>
      </c>
      <c r="J491" s="36">
        <v>25</v>
      </c>
      <c r="K491" s="113"/>
      <c r="L491" s="36">
        <v>25</v>
      </c>
      <c r="M491" s="37"/>
      <c r="N491" s="37"/>
      <c r="O491" s="37">
        <v>1</v>
      </c>
      <c r="P491" s="37"/>
      <c r="Q491" s="37"/>
      <c r="R491" s="37"/>
      <c r="S491" s="37">
        <v>67</v>
      </c>
      <c r="T491" s="37">
        <v>245</v>
      </c>
      <c r="U491" s="37" t="s">
        <v>1467</v>
      </c>
      <c r="V491" s="59" t="s">
        <v>42</v>
      </c>
      <c r="W491" s="37" t="s">
        <v>604</v>
      </c>
    </row>
    <row r="492" s="21" customFormat="1" ht="36" spans="1:23">
      <c r="A492" s="36">
        <v>480</v>
      </c>
      <c r="B492" s="38" t="s">
        <v>1468</v>
      </c>
      <c r="C492" s="37" t="s">
        <v>33</v>
      </c>
      <c r="D492" s="37" t="s">
        <v>37</v>
      </c>
      <c r="E492" s="38" t="s">
        <v>1469</v>
      </c>
      <c r="F492" s="39">
        <v>44774</v>
      </c>
      <c r="G492" s="39">
        <v>44896</v>
      </c>
      <c r="H492" s="37" t="s">
        <v>1393</v>
      </c>
      <c r="I492" s="38" t="s">
        <v>1470</v>
      </c>
      <c r="J492" s="86">
        <v>30</v>
      </c>
      <c r="K492" s="114"/>
      <c r="L492" s="41">
        <v>30</v>
      </c>
      <c r="M492" s="114"/>
      <c r="N492" s="114"/>
      <c r="O492" s="114">
        <v>1</v>
      </c>
      <c r="P492" s="114"/>
      <c r="Q492" s="114"/>
      <c r="R492" s="114"/>
      <c r="S492" s="37">
        <v>40</v>
      </c>
      <c r="T492" s="37">
        <v>154</v>
      </c>
      <c r="U492" s="37" t="s">
        <v>1471</v>
      </c>
      <c r="V492" s="59" t="s">
        <v>42</v>
      </c>
      <c r="W492" s="37" t="s">
        <v>604</v>
      </c>
    </row>
    <row r="493" s="21" customFormat="1" ht="24" spans="1:23">
      <c r="A493" s="36">
        <v>481</v>
      </c>
      <c r="B493" s="38" t="s">
        <v>1472</v>
      </c>
      <c r="C493" s="37" t="s">
        <v>33</v>
      </c>
      <c r="D493" s="37" t="s">
        <v>37</v>
      </c>
      <c r="E493" s="37" t="s">
        <v>1057</v>
      </c>
      <c r="F493" s="39">
        <v>44774</v>
      </c>
      <c r="G493" s="39">
        <v>44896</v>
      </c>
      <c r="H493" s="37" t="s">
        <v>1393</v>
      </c>
      <c r="I493" s="37" t="s">
        <v>1473</v>
      </c>
      <c r="J493" s="36">
        <v>28</v>
      </c>
      <c r="K493" s="114"/>
      <c r="L493" s="36">
        <v>28</v>
      </c>
      <c r="M493" s="114"/>
      <c r="N493" s="114"/>
      <c r="O493" s="114">
        <v>1</v>
      </c>
      <c r="P493" s="114"/>
      <c r="Q493" s="114"/>
      <c r="R493" s="114"/>
      <c r="S493" s="37">
        <v>28</v>
      </c>
      <c r="T493" s="37">
        <v>105</v>
      </c>
      <c r="U493" s="37" t="s">
        <v>1474</v>
      </c>
      <c r="V493" s="59" t="s">
        <v>42</v>
      </c>
      <c r="W493" s="37" t="s">
        <v>604</v>
      </c>
    </row>
    <row r="494" s="21" customFormat="1" ht="36" spans="1:23">
      <c r="A494" s="36">
        <v>482</v>
      </c>
      <c r="B494" s="38" t="s">
        <v>1475</v>
      </c>
      <c r="C494" s="37" t="s">
        <v>33</v>
      </c>
      <c r="D494" s="37" t="s">
        <v>37</v>
      </c>
      <c r="E494" s="37" t="s">
        <v>1405</v>
      </c>
      <c r="F494" s="39">
        <v>44774</v>
      </c>
      <c r="G494" s="39">
        <v>44896</v>
      </c>
      <c r="H494" s="37" t="s">
        <v>1393</v>
      </c>
      <c r="I494" s="37" t="s">
        <v>1476</v>
      </c>
      <c r="J494" s="85">
        <v>50</v>
      </c>
      <c r="K494" s="114"/>
      <c r="L494" s="85">
        <v>50</v>
      </c>
      <c r="M494" s="114"/>
      <c r="N494" s="114"/>
      <c r="O494" s="114">
        <v>1</v>
      </c>
      <c r="P494" s="114"/>
      <c r="Q494" s="114"/>
      <c r="R494" s="114"/>
      <c r="S494" s="59">
        <v>13</v>
      </c>
      <c r="T494" s="59">
        <v>42</v>
      </c>
      <c r="U494" s="37" t="s">
        <v>1477</v>
      </c>
      <c r="V494" s="59" t="s">
        <v>42</v>
      </c>
      <c r="W494" s="37" t="s">
        <v>604</v>
      </c>
    </row>
    <row r="495" s="21" customFormat="1" ht="24" spans="1:23">
      <c r="A495" s="36">
        <v>483</v>
      </c>
      <c r="B495" s="38" t="s">
        <v>1478</v>
      </c>
      <c r="C495" s="37" t="s">
        <v>33</v>
      </c>
      <c r="D495" s="37" t="s">
        <v>37</v>
      </c>
      <c r="E495" s="37" t="s">
        <v>711</v>
      </c>
      <c r="F495" s="39">
        <v>44774</v>
      </c>
      <c r="G495" s="39">
        <v>44896</v>
      </c>
      <c r="H495" s="37" t="s">
        <v>1393</v>
      </c>
      <c r="I495" s="115" t="s">
        <v>1479</v>
      </c>
      <c r="J495" s="36">
        <v>38</v>
      </c>
      <c r="K495" s="114"/>
      <c r="L495" s="36">
        <v>38</v>
      </c>
      <c r="M495" s="114"/>
      <c r="N495" s="114"/>
      <c r="O495" s="114">
        <v>1</v>
      </c>
      <c r="P495" s="114"/>
      <c r="Q495" s="114"/>
      <c r="R495" s="114">
        <v>1</v>
      </c>
      <c r="S495" s="37">
        <v>13</v>
      </c>
      <c r="T495" s="37">
        <v>61</v>
      </c>
      <c r="U495" s="37" t="s">
        <v>1480</v>
      </c>
      <c r="V495" s="59" t="s">
        <v>42</v>
      </c>
      <c r="W495" s="37" t="s">
        <v>604</v>
      </c>
    </row>
    <row r="496" s="21" customFormat="1" ht="24" spans="1:23">
      <c r="A496" s="36">
        <v>484</v>
      </c>
      <c r="B496" s="38" t="s">
        <v>1481</v>
      </c>
      <c r="C496" s="37" t="s">
        <v>33</v>
      </c>
      <c r="D496" s="37" t="s">
        <v>37</v>
      </c>
      <c r="E496" s="37" t="s">
        <v>1280</v>
      </c>
      <c r="F496" s="39">
        <v>44774</v>
      </c>
      <c r="G496" s="39">
        <v>44896</v>
      </c>
      <c r="H496" s="37" t="s">
        <v>1393</v>
      </c>
      <c r="I496" s="37" t="s">
        <v>1482</v>
      </c>
      <c r="J496" s="36">
        <v>30</v>
      </c>
      <c r="K496" s="114"/>
      <c r="L496" s="36">
        <v>30</v>
      </c>
      <c r="M496" s="114"/>
      <c r="N496" s="114"/>
      <c r="O496" s="114">
        <v>1</v>
      </c>
      <c r="P496" s="114"/>
      <c r="Q496" s="114"/>
      <c r="R496" s="114">
        <v>1</v>
      </c>
      <c r="S496" s="37">
        <v>9</v>
      </c>
      <c r="T496" s="37">
        <v>35</v>
      </c>
      <c r="U496" s="37" t="s">
        <v>1483</v>
      </c>
      <c r="V496" s="59" t="s">
        <v>42</v>
      </c>
      <c r="W496" s="37" t="s">
        <v>604</v>
      </c>
    </row>
    <row r="497" s="21" customFormat="1" ht="24" spans="1:23">
      <c r="A497" s="36">
        <v>485</v>
      </c>
      <c r="B497" s="38" t="s">
        <v>1484</v>
      </c>
      <c r="C497" s="37" t="s">
        <v>33</v>
      </c>
      <c r="D497" s="37" t="s">
        <v>37</v>
      </c>
      <c r="E497" s="37" t="s">
        <v>1485</v>
      </c>
      <c r="F497" s="39">
        <v>44774</v>
      </c>
      <c r="G497" s="39">
        <v>44896</v>
      </c>
      <c r="H497" s="37" t="s">
        <v>1393</v>
      </c>
      <c r="I497" s="37" t="s">
        <v>1486</v>
      </c>
      <c r="J497" s="36">
        <v>120</v>
      </c>
      <c r="K497" s="114"/>
      <c r="L497" s="36">
        <v>120</v>
      </c>
      <c r="M497" s="114"/>
      <c r="N497" s="114"/>
      <c r="O497" s="114">
        <v>1</v>
      </c>
      <c r="P497" s="114"/>
      <c r="Q497" s="114"/>
      <c r="R497" s="114"/>
      <c r="S497" s="37">
        <v>44</v>
      </c>
      <c r="T497" s="37">
        <v>168</v>
      </c>
      <c r="U497" s="37" t="s">
        <v>1487</v>
      </c>
      <c r="V497" s="59" t="s">
        <v>42</v>
      </c>
      <c r="W497" s="37" t="s">
        <v>604</v>
      </c>
    </row>
    <row r="498" s="21" customFormat="1" ht="43" customHeight="1" spans="1:23">
      <c r="A498" s="36">
        <v>486</v>
      </c>
      <c r="B498" s="37" t="s">
        <v>1488</v>
      </c>
      <c r="C498" s="37" t="s">
        <v>33</v>
      </c>
      <c r="D498" s="37" t="s">
        <v>37</v>
      </c>
      <c r="E498" s="38" t="s">
        <v>1489</v>
      </c>
      <c r="F498" s="39">
        <v>44774</v>
      </c>
      <c r="G498" s="39">
        <v>44896</v>
      </c>
      <c r="H498" s="37" t="s">
        <v>1393</v>
      </c>
      <c r="I498" s="37" t="s">
        <v>1490</v>
      </c>
      <c r="J498" s="41">
        <v>132</v>
      </c>
      <c r="K498" s="114"/>
      <c r="L498" s="41">
        <v>132</v>
      </c>
      <c r="M498" s="114"/>
      <c r="N498" s="114"/>
      <c r="O498" s="114">
        <v>1</v>
      </c>
      <c r="P498" s="114"/>
      <c r="Q498" s="114"/>
      <c r="R498" s="114">
        <v>1</v>
      </c>
      <c r="S498" s="38">
        <v>129</v>
      </c>
      <c r="T498" s="38">
        <v>527</v>
      </c>
      <c r="U498" s="37" t="s">
        <v>1491</v>
      </c>
      <c r="V498" s="59" t="s">
        <v>42</v>
      </c>
      <c r="W498" s="37" t="s">
        <v>604</v>
      </c>
    </row>
    <row r="499" s="21" customFormat="1" ht="43" customHeight="1" spans="1:23">
      <c r="A499" s="36">
        <v>487</v>
      </c>
      <c r="B499" s="37" t="s">
        <v>1492</v>
      </c>
      <c r="C499" s="37" t="s">
        <v>33</v>
      </c>
      <c r="D499" s="37" t="s">
        <v>37</v>
      </c>
      <c r="E499" s="38" t="s">
        <v>1284</v>
      </c>
      <c r="F499" s="39">
        <v>44774</v>
      </c>
      <c r="G499" s="39">
        <v>44896</v>
      </c>
      <c r="H499" s="37" t="s">
        <v>1393</v>
      </c>
      <c r="I499" s="37" t="s">
        <v>1493</v>
      </c>
      <c r="J499" s="41">
        <v>52.8</v>
      </c>
      <c r="K499" s="114"/>
      <c r="L499" s="41">
        <v>52.8</v>
      </c>
      <c r="M499" s="114"/>
      <c r="N499" s="114"/>
      <c r="O499" s="114">
        <v>1</v>
      </c>
      <c r="P499" s="114"/>
      <c r="Q499" s="114"/>
      <c r="R499" s="114">
        <v>1</v>
      </c>
      <c r="S499" s="38">
        <v>79</v>
      </c>
      <c r="T499" s="38">
        <v>284</v>
      </c>
      <c r="U499" s="37" t="s">
        <v>1494</v>
      </c>
      <c r="V499" s="59" t="s">
        <v>42</v>
      </c>
      <c r="W499" s="37" t="s">
        <v>604</v>
      </c>
    </row>
    <row r="500" s="21" customFormat="1" ht="33" customHeight="1" spans="1:23">
      <c r="A500" s="36">
        <v>488</v>
      </c>
      <c r="B500" s="37" t="s">
        <v>1495</v>
      </c>
      <c r="C500" s="37" t="s">
        <v>33</v>
      </c>
      <c r="D500" s="37" t="s">
        <v>37</v>
      </c>
      <c r="E500" s="38" t="s">
        <v>1113</v>
      </c>
      <c r="F500" s="39">
        <v>44774</v>
      </c>
      <c r="G500" s="39">
        <v>44896</v>
      </c>
      <c r="H500" s="37" t="s">
        <v>1393</v>
      </c>
      <c r="I500" s="37" t="s">
        <v>1496</v>
      </c>
      <c r="J500" s="41">
        <v>61.2</v>
      </c>
      <c r="K500" s="114"/>
      <c r="L500" s="41">
        <v>61.2</v>
      </c>
      <c r="M500" s="114"/>
      <c r="N500" s="114"/>
      <c r="O500" s="114">
        <v>2</v>
      </c>
      <c r="P500" s="114"/>
      <c r="Q500" s="114"/>
      <c r="R500" s="114">
        <v>1</v>
      </c>
      <c r="S500" s="38">
        <v>186</v>
      </c>
      <c r="T500" s="38">
        <v>674</v>
      </c>
      <c r="U500" s="37" t="s">
        <v>1497</v>
      </c>
      <c r="V500" s="59" t="s">
        <v>42</v>
      </c>
      <c r="W500" s="37" t="s">
        <v>604</v>
      </c>
    </row>
    <row r="501" s="21" customFormat="1" ht="31" customHeight="1" spans="1:23">
      <c r="A501" s="36">
        <v>489</v>
      </c>
      <c r="B501" s="37" t="s">
        <v>1495</v>
      </c>
      <c r="C501" s="37" t="s">
        <v>33</v>
      </c>
      <c r="D501" s="37" t="s">
        <v>37</v>
      </c>
      <c r="E501" s="38" t="s">
        <v>1113</v>
      </c>
      <c r="F501" s="39">
        <v>44774</v>
      </c>
      <c r="G501" s="39">
        <v>44896</v>
      </c>
      <c r="H501" s="37" t="s">
        <v>1393</v>
      </c>
      <c r="I501" s="37" t="s">
        <v>1498</v>
      </c>
      <c r="J501" s="41">
        <v>51.2</v>
      </c>
      <c r="K501" s="114"/>
      <c r="L501" s="41">
        <v>51.2</v>
      </c>
      <c r="M501" s="114"/>
      <c r="N501" s="114"/>
      <c r="O501" s="114">
        <v>2</v>
      </c>
      <c r="P501" s="114"/>
      <c r="Q501" s="114"/>
      <c r="R501" s="114">
        <v>1</v>
      </c>
      <c r="S501" s="38">
        <v>186</v>
      </c>
      <c r="T501" s="38">
        <v>674</v>
      </c>
      <c r="U501" s="37" t="s">
        <v>1497</v>
      </c>
      <c r="V501" s="59" t="s">
        <v>42</v>
      </c>
      <c r="W501" s="37" t="s">
        <v>604</v>
      </c>
    </row>
    <row r="502" s="21" customFormat="1" ht="32" customHeight="1" spans="1:23">
      <c r="A502" s="36">
        <v>490</v>
      </c>
      <c r="B502" s="37" t="s">
        <v>1499</v>
      </c>
      <c r="C502" s="37" t="s">
        <v>33</v>
      </c>
      <c r="D502" s="37" t="s">
        <v>37</v>
      </c>
      <c r="E502" s="38" t="s">
        <v>1002</v>
      </c>
      <c r="F502" s="39">
        <v>44774</v>
      </c>
      <c r="G502" s="39">
        <v>44896</v>
      </c>
      <c r="H502" s="37" t="s">
        <v>1393</v>
      </c>
      <c r="I502" s="37" t="s">
        <v>1500</v>
      </c>
      <c r="J502" s="41">
        <v>171.6</v>
      </c>
      <c r="K502" s="114"/>
      <c r="L502" s="41">
        <v>171.6</v>
      </c>
      <c r="M502" s="114"/>
      <c r="N502" s="114"/>
      <c r="O502" s="114">
        <v>2</v>
      </c>
      <c r="P502" s="114"/>
      <c r="Q502" s="114"/>
      <c r="R502" s="114"/>
      <c r="S502" s="38">
        <v>66</v>
      </c>
      <c r="T502" s="38">
        <v>264</v>
      </c>
      <c r="U502" s="37" t="s">
        <v>1501</v>
      </c>
      <c r="V502" s="59" t="s">
        <v>42</v>
      </c>
      <c r="W502" s="37" t="s">
        <v>604</v>
      </c>
    </row>
    <row r="503" s="1" customFormat="1" ht="48" spans="1:23">
      <c r="A503" s="36">
        <v>491</v>
      </c>
      <c r="B503" s="37" t="s">
        <v>1502</v>
      </c>
      <c r="C503" s="37" t="s">
        <v>33</v>
      </c>
      <c r="D503" s="37" t="s">
        <v>37</v>
      </c>
      <c r="E503" s="37" t="s">
        <v>1503</v>
      </c>
      <c r="F503" s="39">
        <v>44562</v>
      </c>
      <c r="G503" s="39">
        <v>44896</v>
      </c>
      <c r="H503" s="37" t="s">
        <v>1504</v>
      </c>
      <c r="I503" s="37" t="s">
        <v>1505</v>
      </c>
      <c r="J503" s="37">
        <v>280</v>
      </c>
      <c r="K503" s="37"/>
      <c r="L503" s="37">
        <v>280</v>
      </c>
      <c r="M503" s="37"/>
      <c r="N503" s="37"/>
      <c r="O503" s="37">
        <v>1</v>
      </c>
      <c r="P503" s="37">
        <v>223</v>
      </c>
      <c r="Q503" s="37">
        <v>918</v>
      </c>
      <c r="R503" s="37">
        <v>1</v>
      </c>
      <c r="S503" s="37">
        <v>35</v>
      </c>
      <c r="T503" s="37">
        <v>180</v>
      </c>
      <c r="U503" s="37" t="s">
        <v>1506</v>
      </c>
      <c r="V503" s="37" t="s">
        <v>42</v>
      </c>
      <c r="W503" s="37"/>
    </row>
    <row r="504" s="11" customFormat="1" ht="24" spans="1:23">
      <c r="A504" s="36">
        <v>492</v>
      </c>
      <c r="B504" s="37" t="s">
        <v>1507</v>
      </c>
      <c r="C504" s="37" t="s">
        <v>30</v>
      </c>
      <c r="D504" s="37" t="s">
        <v>37</v>
      </c>
      <c r="E504" s="37" t="s">
        <v>1256</v>
      </c>
      <c r="F504" s="39">
        <v>44562</v>
      </c>
      <c r="G504" s="39">
        <v>44896</v>
      </c>
      <c r="H504" s="37" t="s">
        <v>1504</v>
      </c>
      <c r="I504" s="37" t="s">
        <v>1508</v>
      </c>
      <c r="J504" s="37">
        <v>88</v>
      </c>
      <c r="K504" s="37"/>
      <c r="L504" s="37">
        <v>88</v>
      </c>
      <c r="M504" s="37"/>
      <c r="N504" s="37"/>
      <c r="O504" s="37">
        <v>1</v>
      </c>
      <c r="P504" s="37">
        <v>105</v>
      </c>
      <c r="Q504" s="37">
        <v>520</v>
      </c>
      <c r="R504" s="37"/>
      <c r="S504" s="37">
        <v>38</v>
      </c>
      <c r="T504" s="37">
        <v>126</v>
      </c>
      <c r="U504" s="37" t="s">
        <v>1509</v>
      </c>
      <c r="V504" s="37" t="s">
        <v>42</v>
      </c>
      <c r="W504" s="80"/>
    </row>
    <row r="505" s="11" customFormat="1" ht="48" spans="1:23">
      <c r="A505" s="36">
        <v>493</v>
      </c>
      <c r="B505" s="37" t="s">
        <v>1510</v>
      </c>
      <c r="C505" s="37" t="s">
        <v>30</v>
      </c>
      <c r="D505" s="37" t="s">
        <v>37</v>
      </c>
      <c r="E505" s="37" t="s">
        <v>1511</v>
      </c>
      <c r="F505" s="39">
        <v>44562</v>
      </c>
      <c r="G505" s="39">
        <v>44896</v>
      </c>
      <c r="H505" s="37" t="s">
        <v>1504</v>
      </c>
      <c r="I505" s="37" t="s">
        <v>1512</v>
      </c>
      <c r="J505" s="37">
        <v>2000</v>
      </c>
      <c r="K505" s="37"/>
      <c r="L505" s="37">
        <v>500</v>
      </c>
      <c r="M505" s="37"/>
      <c r="N505" s="37">
        <v>1500</v>
      </c>
      <c r="O505" s="37">
        <v>1</v>
      </c>
      <c r="P505" s="37">
        <v>178</v>
      </c>
      <c r="Q505" s="37">
        <v>698</v>
      </c>
      <c r="R505" s="37">
        <v>1</v>
      </c>
      <c r="S505" s="37">
        <v>6</v>
      </c>
      <c r="T505" s="37">
        <v>21</v>
      </c>
      <c r="U505" s="37" t="s">
        <v>1513</v>
      </c>
      <c r="V505" s="37" t="s">
        <v>42</v>
      </c>
      <c r="W505" s="80"/>
    </row>
    <row r="506" s="11" customFormat="1" ht="48" spans="1:23">
      <c r="A506" s="36">
        <v>494</v>
      </c>
      <c r="B506" s="37" t="s">
        <v>1514</v>
      </c>
      <c r="C506" s="37" t="s">
        <v>30</v>
      </c>
      <c r="D506" s="37" t="s">
        <v>37</v>
      </c>
      <c r="E506" s="37" t="s">
        <v>578</v>
      </c>
      <c r="F506" s="39">
        <v>44562</v>
      </c>
      <c r="G506" s="39">
        <v>44896</v>
      </c>
      <c r="H506" s="37" t="s">
        <v>1504</v>
      </c>
      <c r="I506" s="37" t="s">
        <v>1512</v>
      </c>
      <c r="J506" s="37">
        <v>5000</v>
      </c>
      <c r="K506" s="37"/>
      <c r="L506" s="37">
        <v>500</v>
      </c>
      <c r="M506" s="37"/>
      <c r="N506" s="37">
        <v>4500</v>
      </c>
      <c r="O506" s="37">
        <v>1</v>
      </c>
      <c r="P506" s="37">
        <v>277</v>
      </c>
      <c r="Q506" s="37">
        <v>1103</v>
      </c>
      <c r="R506" s="37">
        <v>1</v>
      </c>
      <c r="S506" s="37">
        <v>32</v>
      </c>
      <c r="T506" s="37">
        <v>61</v>
      </c>
      <c r="U506" s="37" t="s">
        <v>1513</v>
      </c>
      <c r="V506" s="37" t="s">
        <v>42</v>
      </c>
      <c r="W506" s="80"/>
    </row>
    <row r="507" s="11" customFormat="1" ht="48" spans="1:23">
      <c r="A507" s="36">
        <v>495</v>
      </c>
      <c r="B507" s="37" t="s">
        <v>1515</v>
      </c>
      <c r="C507" s="37" t="s">
        <v>30</v>
      </c>
      <c r="D507" s="37" t="s">
        <v>37</v>
      </c>
      <c r="E507" s="37" t="s">
        <v>633</v>
      </c>
      <c r="F507" s="39">
        <v>44562</v>
      </c>
      <c r="G507" s="39">
        <v>44896</v>
      </c>
      <c r="H507" s="37" t="s">
        <v>1504</v>
      </c>
      <c r="I507" s="37" t="s">
        <v>1512</v>
      </c>
      <c r="J507" s="37">
        <v>1000</v>
      </c>
      <c r="K507" s="37"/>
      <c r="L507" s="37">
        <v>500</v>
      </c>
      <c r="M507" s="37"/>
      <c r="N507" s="37">
        <v>500</v>
      </c>
      <c r="O507" s="37">
        <v>1</v>
      </c>
      <c r="P507" s="37">
        <v>657</v>
      </c>
      <c r="Q507" s="37">
        <v>3070</v>
      </c>
      <c r="R507" s="37">
        <v>1</v>
      </c>
      <c r="S507" s="37">
        <v>245</v>
      </c>
      <c r="T507" s="37">
        <v>915</v>
      </c>
      <c r="U507" s="37" t="s">
        <v>1513</v>
      </c>
      <c r="V507" s="37" t="s">
        <v>42</v>
      </c>
      <c r="W507" s="80"/>
    </row>
    <row r="508" s="11" customFormat="1" ht="48" spans="1:23">
      <c r="A508" s="36">
        <v>496</v>
      </c>
      <c r="B508" s="37" t="s">
        <v>1516</v>
      </c>
      <c r="C508" s="37" t="s">
        <v>30</v>
      </c>
      <c r="D508" s="37" t="s">
        <v>37</v>
      </c>
      <c r="E508" s="37" t="s">
        <v>1335</v>
      </c>
      <c r="F508" s="39">
        <v>44562</v>
      </c>
      <c r="G508" s="39">
        <v>44896</v>
      </c>
      <c r="H508" s="37" t="s">
        <v>1504</v>
      </c>
      <c r="I508" s="37" t="s">
        <v>1512</v>
      </c>
      <c r="J508" s="37">
        <v>10000</v>
      </c>
      <c r="K508" s="37"/>
      <c r="L508" s="37">
        <v>500</v>
      </c>
      <c r="M508" s="37"/>
      <c r="N508" s="37">
        <v>9500</v>
      </c>
      <c r="O508" s="37">
        <v>1</v>
      </c>
      <c r="P508" s="37">
        <v>427</v>
      </c>
      <c r="Q508" s="37">
        <v>1421</v>
      </c>
      <c r="R508" s="37">
        <v>1</v>
      </c>
      <c r="S508" s="37">
        <v>99</v>
      </c>
      <c r="T508" s="37">
        <v>371</v>
      </c>
      <c r="U508" s="37" t="s">
        <v>1513</v>
      </c>
      <c r="V508" s="37" t="s">
        <v>42</v>
      </c>
      <c r="W508" s="80"/>
    </row>
    <row r="509" s="11" customFormat="1" ht="48" spans="1:23">
      <c r="A509" s="36">
        <v>497</v>
      </c>
      <c r="B509" s="37" t="s">
        <v>1517</v>
      </c>
      <c r="C509" s="37" t="s">
        <v>30</v>
      </c>
      <c r="D509" s="37" t="s">
        <v>37</v>
      </c>
      <c r="E509" s="37" t="s">
        <v>1518</v>
      </c>
      <c r="F509" s="39">
        <v>44562</v>
      </c>
      <c r="G509" s="39">
        <v>44896</v>
      </c>
      <c r="H509" s="37" t="s">
        <v>1504</v>
      </c>
      <c r="I509" s="37" t="s">
        <v>1512</v>
      </c>
      <c r="J509" s="37">
        <v>5600</v>
      </c>
      <c r="K509" s="37"/>
      <c r="L509" s="37">
        <v>500</v>
      </c>
      <c r="M509" s="37"/>
      <c r="N509" s="37">
        <v>5100</v>
      </c>
      <c r="O509" s="37">
        <v>1</v>
      </c>
      <c r="P509" s="37">
        <v>650</v>
      </c>
      <c r="Q509" s="37">
        <v>1650</v>
      </c>
      <c r="R509" s="37"/>
      <c r="S509" s="37">
        <v>92</v>
      </c>
      <c r="T509" s="37">
        <v>272</v>
      </c>
      <c r="U509" s="37" t="s">
        <v>1513</v>
      </c>
      <c r="V509" s="37" t="s">
        <v>42</v>
      </c>
      <c r="W509" s="80"/>
    </row>
    <row r="510" s="11" customFormat="1" ht="48" spans="1:23">
      <c r="A510" s="36">
        <v>498</v>
      </c>
      <c r="B510" s="37" t="s">
        <v>1519</v>
      </c>
      <c r="C510" s="37" t="s">
        <v>30</v>
      </c>
      <c r="D510" s="37" t="s">
        <v>37</v>
      </c>
      <c r="E510" s="37" t="s">
        <v>1520</v>
      </c>
      <c r="F510" s="39">
        <v>44562</v>
      </c>
      <c r="G510" s="39">
        <v>44896</v>
      </c>
      <c r="H510" s="37" t="s">
        <v>1504</v>
      </c>
      <c r="I510" s="37" t="s">
        <v>1512</v>
      </c>
      <c r="J510" s="37">
        <v>3000</v>
      </c>
      <c r="K510" s="37"/>
      <c r="L510" s="37">
        <v>500</v>
      </c>
      <c r="M510" s="37"/>
      <c r="N510" s="37">
        <v>2500</v>
      </c>
      <c r="O510" s="37">
        <v>3</v>
      </c>
      <c r="P510" s="37">
        <v>1100</v>
      </c>
      <c r="Q510" s="37">
        <v>3850</v>
      </c>
      <c r="R510" s="37">
        <v>1</v>
      </c>
      <c r="S510" s="37">
        <v>303</v>
      </c>
      <c r="T510" s="37">
        <v>1060</v>
      </c>
      <c r="U510" s="37" t="s">
        <v>1513</v>
      </c>
      <c r="V510" s="37" t="s">
        <v>42</v>
      </c>
      <c r="W510" s="80"/>
    </row>
    <row r="511" s="11" customFormat="1" ht="48" spans="1:23">
      <c r="A511" s="36">
        <v>499</v>
      </c>
      <c r="B511" s="37" t="s">
        <v>1521</v>
      </c>
      <c r="C511" s="37" t="s">
        <v>30</v>
      </c>
      <c r="D511" s="37" t="s">
        <v>37</v>
      </c>
      <c r="E511" s="37" t="s">
        <v>1522</v>
      </c>
      <c r="F511" s="39">
        <v>44562</v>
      </c>
      <c r="G511" s="39">
        <v>44896</v>
      </c>
      <c r="H511" s="37" t="s">
        <v>1504</v>
      </c>
      <c r="I511" s="37" t="s">
        <v>1512</v>
      </c>
      <c r="J511" s="37">
        <v>5000</v>
      </c>
      <c r="K511" s="37"/>
      <c r="L511" s="37">
        <v>500</v>
      </c>
      <c r="M511" s="37"/>
      <c r="N511" s="37">
        <v>4500</v>
      </c>
      <c r="O511" s="37">
        <v>1</v>
      </c>
      <c r="P511" s="37">
        <v>522</v>
      </c>
      <c r="Q511" s="37">
        <v>2117</v>
      </c>
      <c r="R511" s="37">
        <v>1</v>
      </c>
      <c r="S511" s="37">
        <v>150</v>
      </c>
      <c r="T511" s="37">
        <v>567</v>
      </c>
      <c r="U511" s="37" t="s">
        <v>1523</v>
      </c>
      <c r="V511" s="23" t="s">
        <v>1524</v>
      </c>
      <c r="W511" s="37"/>
    </row>
    <row r="512" s="11" customFormat="1" ht="48" spans="1:23">
      <c r="A512" s="36">
        <v>500</v>
      </c>
      <c r="B512" s="37" t="s">
        <v>1525</v>
      </c>
      <c r="C512" s="37" t="s">
        <v>30</v>
      </c>
      <c r="D512" s="37" t="s">
        <v>37</v>
      </c>
      <c r="E512" s="37" t="s">
        <v>1526</v>
      </c>
      <c r="F512" s="39">
        <v>44562</v>
      </c>
      <c r="G512" s="39">
        <v>44896</v>
      </c>
      <c r="H512" s="37" t="s">
        <v>1504</v>
      </c>
      <c r="I512" s="37" t="s">
        <v>1512</v>
      </c>
      <c r="J512" s="37">
        <v>200</v>
      </c>
      <c r="K512" s="37"/>
      <c r="L512" s="37">
        <v>100</v>
      </c>
      <c r="M512" s="37"/>
      <c r="N512" s="37">
        <v>100</v>
      </c>
      <c r="O512" s="37">
        <v>1</v>
      </c>
      <c r="P512" s="37">
        <v>181</v>
      </c>
      <c r="Q512" s="37">
        <v>664</v>
      </c>
      <c r="R512" s="37">
        <v>1</v>
      </c>
      <c r="S512" s="37">
        <v>81</v>
      </c>
      <c r="T512" s="37">
        <v>300</v>
      </c>
      <c r="U512" s="37" t="s">
        <v>1513</v>
      </c>
      <c r="V512" s="37" t="s">
        <v>42</v>
      </c>
      <c r="W512" s="80"/>
    </row>
    <row r="513" s="11" customFormat="1" ht="48" spans="1:23">
      <c r="A513" s="36">
        <v>501</v>
      </c>
      <c r="B513" s="37" t="s">
        <v>1527</v>
      </c>
      <c r="C513" s="37" t="s">
        <v>30</v>
      </c>
      <c r="D513" s="37" t="s">
        <v>37</v>
      </c>
      <c r="E513" s="37" t="s">
        <v>1528</v>
      </c>
      <c r="F513" s="39">
        <v>44562</v>
      </c>
      <c r="G513" s="39">
        <v>44896</v>
      </c>
      <c r="H513" s="37" t="s">
        <v>1504</v>
      </c>
      <c r="I513" s="37" t="s">
        <v>1512</v>
      </c>
      <c r="J513" s="37">
        <v>5000</v>
      </c>
      <c r="K513" s="37"/>
      <c r="L513" s="37">
        <v>500</v>
      </c>
      <c r="M513" s="37"/>
      <c r="N513" s="37">
        <v>4500</v>
      </c>
      <c r="O513" s="37">
        <v>1</v>
      </c>
      <c r="P513" s="37">
        <v>140</v>
      </c>
      <c r="Q513" s="37">
        <v>488</v>
      </c>
      <c r="R513" s="37"/>
      <c r="S513" s="37">
        <v>11</v>
      </c>
      <c r="T513" s="37">
        <v>38</v>
      </c>
      <c r="U513" s="37" t="s">
        <v>1513</v>
      </c>
      <c r="V513" s="37" t="s">
        <v>42</v>
      </c>
      <c r="W513" s="80"/>
    </row>
    <row r="514" s="11" customFormat="1" ht="48" spans="1:23">
      <c r="A514" s="36">
        <v>502</v>
      </c>
      <c r="B514" s="37" t="s">
        <v>1529</v>
      </c>
      <c r="C514" s="37" t="s">
        <v>30</v>
      </c>
      <c r="D514" s="37" t="s">
        <v>37</v>
      </c>
      <c r="E514" s="37" t="s">
        <v>242</v>
      </c>
      <c r="F514" s="39">
        <v>44562</v>
      </c>
      <c r="G514" s="39">
        <v>44896</v>
      </c>
      <c r="H514" s="37" t="s">
        <v>1504</v>
      </c>
      <c r="I514" s="37" t="s">
        <v>1512</v>
      </c>
      <c r="J514" s="37">
        <v>200</v>
      </c>
      <c r="K514" s="37"/>
      <c r="L514" s="37">
        <v>100</v>
      </c>
      <c r="M514" s="37"/>
      <c r="N514" s="37">
        <v>100</v>
      </c>
      <c r="O514" s="37">
        <v>1</v>
      </c>
      <c r="P514" s="37">
        <v>368</v>
      </c>
      <c r="Q514" s="37">
        <v>1800</v>
      </c>
      <c r="R514" s="37"/>
      <c r="S514" s="37">
        <v>148</v>
      </c>
      <c r="T514" s="37">
        <v>619</v>
      </c>
      <c r="U514" s="37" t="s">
        <v>1513</v>
      </c>
      <c r="V514" s="37" t="s">
        <v>42</v>
      </c>
      <c r="W514" s="80"/>
    </row>
    <row r="515" s="11" customFormat="1" ht="48" spans="1:23">
      <c r="A515" s="36">
        <v>503</v>
      </c>
      <c r="B515" s="37" t="s">
        <v>1530</v>
      </c>
      <c r="C515" s="37" t="s">
        <v>30</v>
      </c>
      <c r="D515" s="37" t="s">
        <v>37</v>
      </c>
      <c r="E515" s="37" t="s">
        <v>633</v>
      </c>
      <c r="F515" s="39">
        <v>44562</v>
      </c>
      <c r="G515" s="39">
        <v>44896</v>
      </c>
      <c r="H515" s="37" t="s">
        <v>1504</v>
      </c>
      <c r="I515" s="37" t="s">
        <v>1512</v>
      </c>
      <c r="J515" s="37">
        <v>560</v>
      </c>
      <c r="K515" s="37"/>
      <c r="L515" s="37">
        <v>560</v>
      </c>
      <c r="M515" s="37"/>
      <c r="N515" s="37"/>
      <c r="O515" s="37">
        <v>1</v>
      </c>
      <c r="P515" s="37">
        <v>878</v>
      </c>
      <c r="Q515" s="37">
        <v>3070</v>
      </c>
      <c r="R515" s="37">
        <v>1</v>
      </c>
      <c r="S515" s="37">
        <v>250</v>
      </c>
      <c r="T515" s="37">
        <v>923</v>
      </c>
      <c r="U515" s="37" t="s">
        <v>1513</v>
      </c>
      <c r="V515" s="37" t="s">
        <v>42</v>
      </c>
      <c r="W515" s="80"/>
    </row>
    <row r="516" s="11" customFormat="1" ht="24" spans="1:23">
      <c r="A516" s="36">
        <v>504</v>
      </c>
      <c r="B516" s="37" t="s">
        <v>1531</v>
      </c>
      <c r="C516" s="37" t="s">
        <v>30</v>
      </c>
      <c r="D516" s="37" t="s">
        <v>37</v>
      </c>
      <c r="E516" s="37" t="s">
        <v>1532</v>
      </c>
      <c r="F516" s="39">
        <v>44562</v>
      </c>
      <c r="G516" s="39">
        <v>44896</v>
      </c>
      <c r="H516" s="37" t="s">
        <v>1504</v>
      </c>
      <c r="I516" s="37" t="s">
        <v>1533</v>
      </c>
      <c r="J516" s="37">
        <v>40</v>
      </c>
      <c r="K516" s="37"/>
      <c r="L516" s="37"/>
      <c r="M516" s="37"/>
      <c r="N516" s="37">
        <v>40</v>
      </c>
      <c r="O516" s="37">
        <v>1</v>
      </c>
      <c r="P516" s="37">
        <v>20</v>
      </c>
      <c r="Q516" s="37">
        <v>98</v>
      </c>
      <c r="R516" s="37"/>
      <c r="S516" s="37">
        <v>5</v>
      </c>
      <c r="T516" s="37">
        <v>19</v>
      </c>
      <c r="U516" s="37" t="s">
        <v>1534</v>
      </c>
      <c r="V516" s="37" t="s">
        <v>42</v>
      </c>
      <c r="W516" s="80"/>
    </row>
    <row r="517" s="11" customFormat="1" ht="48" spans="1:23">
      <c r="A517" s="36">
        <v>505</v>
      </c>
      <c r="B517" s="37" t="s">
        <v>1535</v>
      </c>
      <c r="C517" s="37" t="s">
        <v>33</v>
      </c>
      <c r="D517" s="37" t="s">
        <v>37</v>
      </c>
      <c r="E517" s="37" t="s">
        <v>1276</v>
      </c>
      <c r="F517" s="39">
        <v>44593</v>
      </c>
      <c r="G517" s="39">
        <v>44805</v>
      </c>
      <c r="H517" s="37" t="s">
        <v>1504</v>
      </c>
      <c r="I517" s="37" t="s">
        <v>1536</v>
      </c>
      <c r="J517" s="37">
        <v>70</v>
      </c>
      <c r="K517" s="37">
        <v>70</v>
      </c>
      <c r="L517" s="37"/>
      <c r="M517" s="37"/>
      <c r="N517" s="37"/>
      <c r="O517" s="37">
        <v>1</v>
      </c>
      <c r="P517" s="37">
        <v>170</v>
      </c>
      <c r="Q517" s="37">
        <v>851</v>
      </c>
      <c r="R517" s="37"/>
      <c r="S517" s="37">
        <v>10</v>
      </c>
      <c r="T517" s="37">
        <v>25</v>
      </c>
      <c r="U517" s="37" t="s">
        <v>1537</v>
      </c>
      <c r="V517" s="37" t="s">
        <v>42</v>
      </c>
      <c r="W517" s="80"/>
    </row>
    <row r="518" s="11" customFormat="1" ht="36" spans="1:23">
      <c r="A518" s="36">
        <v>506</v>
      </c>
      <c r="B518" s="37" t="s">
        <v>1538</v>
      </c>
      <c r="C518" s="37" t="s">
        <v>35</v>
      </c>
      <c r="D518" s="37" t="s">
        <v>37</v>
      </c>
      <c r="E518" s="37" t="s">
        <v>659</v>
      </c>
      <c r="F518" s="39">
        <v>44682</v>
      </c>
      <c r="G518" s="39">
        <v>44896</v>
      </c>
      <c r="H518" s="37" t="s">
        <v>1504</v>
      </c>
      <c r="I518" s="37" t="s">
        <v>1539</v>
      </c>
      <c r="J518" s="37">
        <v>5</v>
      </c>
      <c r="K518" s="37">
        <v>5</v>
      </c>
      <c r="L518" s="37"/>
      <c r="M518" s="37"/>
      <c r="N518" s="37"/>
      <c r="O518" s="37">
        <v>1</v>
      </c>
      <c r="P518" s="37">
        <v>26</v>
      </c>
      <c r="Q518" s="37">
        <v>120</v>
      </c>
      <c r="R518" s="37">
        <v>1</v>
      </c>
      <c r="S518" s="37">
        <v>20</v>
      </c>
      <c r="T518" s="37">
        <v>68</v>
      </c>
      <c r="U518" s="37" t="s">
        <v>1540</v>
      </c>
      <c r="V518" s="37" t="s">
        <v>42</v>
      </c>
      <c r="W518" s="80"/>
    </row>
    <row r="519" s="11" customFormat="1" ht="24" spans="1:23">
      <c r="A519" s="36">
        <v>507</v>
      </c>
      <c r="B519" s="37" t="s">
        <v>1541</v>
      </c>
      <c r="C519" s="37" t="s">
        <v>33</v>
      </c>
      <c r="D519" s="37" t="s">
        <v>37</v>
      </c>
      <c r="E519" s="37" t="s">
        <v>659</v>
      </c>
      <c r="F519" s="39">
        <v>44562</v>
      </c>
      <c r="G519" s="39">
        <v>44713</v>
      </c>
      <c r="H519" s="37" t="s">
        <v>1504</v>
      </c>
      <c r="I519" s="37" t="s">
        <v>1542</v>
      </c>
      <c r="J519" s="37">
        <v>100</v>
      </c>
      <c r="K519" s="37">
        <v>100</v>
      </c>
      <c r="L519" s="37"/>
      <c r="M519" s="37"/>
      <c r="N519" s="37"/>
      <c r="O519" s="37">
        <v>1</v>
      </c>
      <c r="P519" s="37">
        <v>160</v>
      </c>
      <c r="Q519" s="37">
        <v>580</v>
      </c>
      <c r="R519" s="37">
        <v>1</v>
      </c>
      <c r="S519" s="37">
        <v>45</v>
      </c>
      <c r="T519" s="37">
        <v>135</v>
      </c>
      <c r="U519" s="37" t="s">
        <v>1543</v>
      </c>
      <c r="V519" s="37" t="s">
        <v>42</v>
      </c>
      <c r="W519" s="80"/>
    </row>
    <row r="520" s="11" customFormat="1" ht="24" spans="1:23">
      <c r="A520" s="36">
        <v>508</v>
      </c>
      <c r="B520" s="37" t="s">
        <v>1544</v>
      </c>
      <c r="C520" s="37" t="s">
        <v>33</v>
      </c>
      <c r="D520" s="37" t="s">
        <v>54</v>
      </c>
      <c r="E520" s="37" t="s">
        <v>1545</v>
      </c>
      <c r="F520" s="39">
        <v>44562</v>
      </c>
      <c r="G520" s="39">
        <v>44896</v>
      </c>
      <c r="H520" s="37" t="s">
        <v>1504</v>
      </c>
      <c r="I520" s="37" t="s">
        <v>1546</v>
      </c>
      <c r="J520" s="37">
        <v>2</v>
      </c>
      <c r="K520" s="37">
        <v>2</v>
      </c>
      <c r="L520" s="37"/>
      <c r="M520" s="37"/>
      <c r="N520" s="37"/>
      <c r="O520" s="37">
        <v>1</v>
      </c>
      <c r="P520" s="37">
        <v>5</v>
      </c>
      <c r="Q520" s="37">
        <v>23</v>
      </c>
      <c r="R520" s="37"/>
      <c r="S520" s="37">
        <v>10</v>
      </c>
      <c r="T520" s="37">
        <v>30</v>
      </c>
      <c r="U520" s="37" t="s">
        <v>1547</v>
      </c>
      <c r="V520" s="37" t="s">
        <v>42</v>
      </c>
      <c r="W520" s="80"/>
    </row>
    <row r="521" s="11" customFormat="1" ht="36" spans="1:23">
      <c r="A521" s="36">
        <v>509</v>
      </c>
      <c r="B521" s="37" t="s">
        <v>1548</v>
      </c>
      <c r="C521" s="37" t="s">
        <v>33</v>
      </c>
      <c r="D521" s="37" t="s">
        <v>37</v>
      </c>
      <c r="E521" s="37" t="s">
        <v>1545</v>
      </c>
      <c r="F521" s="39">
        <v>44562</v>
      </c>
      <c r="G521" s="39">
        <v>44743</v>
      </c>
      <c r="H521" s="37" t="s">
        <v>1504</v>
      </c>
      <c r="I521" s="37" t="s">
        <v>1549</v>
      </c>
      <c r="J521" s="37">
        <v>25</v>
      </c>
      <c r="K521" s="37">
        <v>25</v>
      </c>
      <c r="L521" s="37"/>
      <c r="M521" s="37"/>
      <c r="N521" s="37"/>
      <c r="O521" s="37">
        <v>1</v>
      </c>
      <c r="P521" s="37">
        <v>300</v>
      </c>
      <c r="Q521" s="37">
        <v>1200</v>
      </c>
      <c r="R521" s="37"/>
      <c r="S521" s="37">
        <v>7</v>
      </c>
      <c r="T521" s="37">
        <v>25</v>
      </c>
      <c r="U521" s="37" t="s">
        <v>1550</v>
      </c>
      <c r="V521" s="37" t="s">
        <v>42</v>
      </c>
      <c r="W521" s="80"/>
    </row>
    <row r="522" s="11" customFormat="1" ht="36" spans="1:23">
      <c r="A522" s="36">
        <v>510</v>
      </c>
      <c r="B522" s="37" t="s">
        <v>1551</v>
      </c>
      <c r="C522" s="37" t="s">
        <v>33</v>
      </c>
      <c r="D522" s="37" t="s">
        <v>37</v>
      </c>
      <c r="E522" s="37" t="s">
        <v>1545</v>
      </c>
      <c r="F522" s="39">
        <v>44562</v>
      </c>
      <c r="G522" s="39">
        <v>44743</v>
      </c>
      <c r="H522" s="37" t="s">
        <v>1504</v>
      </c>
      <c r="I522" s="37" t="s">
        <v>1552</v>
      </c>
      <c r="J522" s="37">
        <v>5</v>
      </c>
      <c r="K522" s="37">
        <v>5</v>
      </c>
      <c r="L522" s="37"/>
      <c r="M522" s="37"/>
      <c r="N522" s="37"/>
      <c r="O522" s="37">
        <v>1</v>
      </c>
      <c r="P522" s="37">
        <v>500</v>
      </c>
      <c r="Q522" s="37">
        <v>2000</v>
      </c>
      <c r="R522" s="37"/>
      <c r="S522" s="37">
        <v>7</v>
      </c>
      <c r="T522" s="37">
        <v>25</v>
      </c>
      <c r="U522" s="37" t="s">
        <v>1553</v>
      </c>
      <c r="V522" s="37" t="s">
        <v>42</v>
      </c>
      <c r="W522" s="80"/>
    </row>
    <row r="523" s="11" customFormat="1" ht="24" spans="1:23">
      <c r="A523" s="36">
        <v>511</v>
      </c>
      <c r="B523" s="37" t="s">
        <v>1554</v>
      </c>
      <c r="C523" s="37" t="s">
        <v>33</v>
      </c>
      <c r="D523" s="37" t="s">
        <v>37</v>
      </c>
      <c r="E523" s="37" t="s">
        <v>1555</v>
      </c>
      <c r="F523" s="39">
        <v>44562</v>
      </c>
      <c r="G523" s="39">
        <v>44896</v>
      </c>
      <c r="H523" s="37" t="s">
        <v>1504</v>
      </c>
      <c r="I523" s="37" t="s">
        <v>1556</v>
      </c>
      <c r="J523" s="37">
        <v>20</v>
      </c>
      <c r="K523" s="37">
        <v>20</v>
      </c>
      <c r="L523" s="37"/>
      <c r="M523" s="37"/>
      <c r="N523" s="37"/>
      <c r="O523" s="37">
        <v>1</v>
      </c>
      <c r="P523" s="37">
        <v>69</v>
      </c>
      <c r="Q523" s="37">
        <v>294</v>
      </c>
      <c r="R523" s="37">
        <v>1</v>
      </c>
      <c r="S523" s="37">
        <v>21</v>
      </c>
      <c r="T523" s="37">
        <v>78</v>
      </c>
      <c r="U523" s="37" t="s">
        <v>1557</v>
      </c>
      <c r="V523" s="37" t="s">
        <v>42</v>
      </c>
      <c r="W523" s="80"/>
    </row>
    <row r="524" s="11" customFormat="1" ht="24" spans="1:23">
      <c r="A524" s="36">
        <v>512</v>
      </c>
      <c r="B524" s="37" t="s">
        <v>1558</v>
      </c>
      <c r="C524" s="37" t="s">
        <v>33</v>
      </c>
      <c r="D524" s="37" t="s">
        <v>74</v>
      </c>
      <c r="E524" s="37" t="s">
        <v>782</v>
      </c>
      <c r="F524" s="39">
        <v>44562</v>
      </c>
      <c r="G524" s="39">
        <v>44896</v>
      </c>
      <c r="H524" s="37" t="s">
        <v>1504</v>
      </c>
      <c r="I524" s="37" t="s">
        <v>1559</v>
      </c>
      <c r="J524" s="37">
        <v>30</v>
      </c>
      <c r="K524" s="37">
        <v>30</v>
      </c>
      <c r="L524" s="37"/>
      <c r="M524" s="37"/>
      <c r="N524" s="37"/>
      <c r="O524" s="37">
        <v>1</v>
      </c>
      <c r="P524" s="37">
        <v>73</v>
      </c>
      <c r="Q524" s="37">
        <v>343</v>
      </c>
      <c r="R524" s="37"/>
      <c r="S524" s="37">
        <v>35</v>
      </c>
      <c r="T524" s="37">
        <v>126</v>
      </c>
      <c r="U524" s="37" t="s">
        <v>1560</v>
      </c>
      <c r="V524" s="37" t="s">
        <v>42</v>
      </c>
      <c r="W524" s="80"/>
    </row>
    <row r="525" s="11" customFormat="1" ht="24" spans="1:23">
      <c r="A525" s="36">
        <v>513</v>
      </c>
      <c r="B525" s="37" t="s">
        <v>1561</v>
      </c>
      <c r="C525" s="37" t="s">
        <v>30</v>
      </c>
      <c r="D525" s="37" t="s">
        <v>37</v>
      </c>
      <c r="E525" s="37" t="s">
        <v>782</v>
      </c>
      <c r="F525" s="39">
        <v>44562</v>
      </c>
      <c r="G525" s="39">
        <v>44896</v>
      </c>
      <c r="H525" s="37" t="s">
        <v>1504</v>
      </c>
      <c r="I525" s="37" t="s">
        <v>1562</v>
      </c>
      <c r="J525" s="37">
        <v>1000</v>
      </c>
      <c r="K525" s="37">
        <v>1000</v>
      </c>
      <c r="L525" s="37"/>
      <c r="M525" s="37"/>
      <c r="N525" s="37"/>
      <c r="O525" s="37">
        <v>1</v>
      </c>
      <c r="P525" s="37">
        <v>498</v>
      </c>
      <c r="Q525" s="37">
        <v>2041</v>
      </c>
      <c r="R525" s="37"/>
      <c r="S525" s="37">
        <v>99</v>
      </c>
      <c r="T525" s="37">
        <v>379</v>
      </c>
      <c r="U525" s="37" t="s">
        <v>1563</v>
      </c>
      <c r="V525" s="37" t="s">
        <v>42</v>
      </c>
      <c r="W525" s="80"/>
    </row>
    <row r="526" s="11" customFormat="1" ht="24" spans="1:23">
      <c r="A526" s="36">
        <v>514</v>
      </c>
      <c r="B526" s="37" t="s">
        <v>1564</v>
      </c>
      <c r="C526" s="37" t="s">
        <v>33</v>
      </c>
      <c r="D526" s="37" t="s">
        <v>37</v>
      </c>
      <c r="E526" s="37" t="s">
        <v>1090</v>
      </c>
      <c r="F526" s="39">
        <v>44562</v>
      </c>
      <c r="G526" s="39">
        <v>44896</v>
      </c>
      <c r="H526" s="37" t="s">
        <v>1504</v>
      </c>
      <c r="I526" s="37" t="s">
        <v>1565</v>
      </c>
      <c r="J526" s="37">
        <v>10</v>
      </c>
      <c r="K526" s="37">
        <v>10</v>
      </c>
      <c r="L526" s="37"/>
      <c r="M526" s="37"/>
      <c r="N526" s="37"/>
      <c r="O526" s="37">
        <v>1</v>
      </c>
      <c r="P526" s="37">
        <v>523</v>
      </c>
      <c r="Q526" s="37">
        <v>1667</v>
      </c>
      <c r="R526" s="37">
        <v>1</v>
      </c>
      <c r="S526" s="37">
        <v>191</v>
      </c>
      <c r="T526" s="37">
        <v>667</v>
      </c>
      <c r="U526" s="37" t="s">
        <v>1566</v>
      </c>
      <c r="V526" s="37" t="s">
        <v>42</v>
      </c>
      <c r="W526" s="80"/>
    </row>
    <row r="527" s="11" customFormat="1" ht="60" spans="1:23">
      <c r="A527" s="36">
        <v>515</v>
      </c>
      <c r="B527" s="37" t="s">
        <v>1567</v>
      </c>
      <c r="C527" s="37" t="s">
        <v>30</v>
      </c>
      <c r="D527" s="37" t="s">
        <v>37</v>
      </c>
      <c r="E527" s="37" t="s">
        <v>435</v>
      </c>
      <c r="F527" s="39">
        <v>44562</v>
      </c>
      <c r="G527" s="39">
        <v>45261</v>
      </c>
      <c r="H527" s="37" t="s">
        <v>1504</v>
      </c>
      <c r="I527" s="37" t="s">
        <v>1568</v>
      </c>
      <c r="J527" s="37">
        <v>680</v>
      </c>
      <c r="K527" s="37">
        <v>100</v>
      </c>
      <c r="L527" s="37"/>
      <c r="M527" s="37"/>
      <c r="N527" s="37">
        <v>580</v>
      </c>
      <c r="O527" s="37">
        <v>1</v>
      </c>
      <c r="P527" s="37">
        <v>217</v>
      </c>
      <c r="Q527" s="37">
        <v>780</v>
      </c>
      <c r="R527" s="37">
        <v>1</v>
      </c>
      <c r="S527" s="37">
        <v>63</v>
      </c>
      <c r="T527" s="37">
        <v>247</v>
      </c>
      <c r="U527" s="37" t="s">
        <v>1513</v>
      </c>
      <c r="V527" s="37" t="s">
        <v>42</v>
      </c>
      <c r="W527" s="37"/>
    </row>
    <row r="528" s="9" customFormat="1" ht="36" spans="1:23">
      <c r="A528" s="36">
        <v>516</v>
      </c>
      <c r="B528" s="68" t="s">
        <v>1569</v>
      </c>
      <c r="C528" s="37" t="s">
        <v>33</v>
      </c>
      <c r="D528" s="68" t="s">
        <v>37</v>
      </c>
      <c r="E528" s="38" t="s">
        <v>1097</v>
      </c>
      <c r="F528" s="116">
        <v>44562</v>
      </c>
      <c r="G528" s="99">
        <v>44896</v>
      </c>
      <c r="H528" s="37" t="s">
        <v>1570</v>
      </c>
      <c r="I528" s="68" t="s">
        <v>1571</v>
      </c>
      <c r="J528" s="41">
        <v>20</v>
      </c>
      <c r="K528" s="85"/>
      <c r="L528" s="41">
        <v>20</v>
      </c>
      <c r="M528" s="114"/>
      <c r="N528" s="114"/>
      <c r="O528" s="114">
        <v>2</v>
      </c>
      <c r="P528" s="49">
        <f>S528*1.5</f>
        <v>51</v>
      </c>
      <c r="Q528" s="49">
        <f>P528*3</f>
        <v>153</v>
      </c>
      <c r="R528" s="114">
        <v>1</v>
      </c>
      <c r="S528" s="126">
        <v>34</v>
      </c>
      <c r="T528" s="126">
        <v>135</v>
      </c>
      <c r="U528" s="104" t="s">
        <v>1572</v>
      </c>
      <c r="V528" s="37" t="s">
        <v>42</v>
      </c>
      <c r="W528" s="38" t="s">
        <v>1573</v>
      </c>
    </row>
    <row r="529" s="9" customFormat="1" ht="36" spans="1:23">
      <c r="A529" s="36">
        <v>517</v>
      </c>
      <c r="B529" s="49" t="s">
        <v>1574</v>
      </c>
      <c r="C529" s="37" t="s">
        <v>33</v>
      </c>
      <c r="D529" s="49" t="s">
        <v>37</v>
      </c>
      <c r="E529" s="49" t="s">
        <v>1575</v>
      </c>
      <c r="F529" s="40">
        <v>44562</v>
      </c>
      <c r="G529" s="40">
        <v>44926</v>
      </c>
      <c r="H529" s="37" t="s">
        <v>1570</v>
      </c>
      <c r="I529" s="49" t="s">
        <v>1576</v>
      </c>
      <c r="J529" s="87">
        <v>120</v>
      </c>
      <c r="K529" s="85"/>
      <c r="L529" s="87">
        <v>120</v>
      </c>
      <c r="M529" s="114"/>
      <c r="N529" s="114"/>
      <c r="O529" s="114">
        <v>1</v>
      </c>
      <c r="P529" s="49">
        <f>S529*1.5</f>
        <v>33</v>
      </c>
      <c r="Q529" s="49">
        <f>P529*3</f>
        <v>99</v>
      </c>
      <c r="R529" s="114">
        <v>1</v>
      </c>
      <c r="S529" s="49">
        <v>22</v>
      </c>
      <c r="T529" s="49">
        <v>62</v>
      </c>
      <c r="U529" s="49" t="s">
        <v>1577</v>
      </c>
      <c r="V529" s="37" t="s">
        <v>42</v>
      </c>
      <c r="W529" s="49" t="s">
        <v>1573</v>
      </c>
    </row>
    <row r="530" s="9" customFormat="1" ht="36" spans="1:23">
      <c r="A530" s="36">
        <v>518</v>
      </c>
      <c r="B530" s="75" t="s">
        <v>1578</v>
      </c>
      <c r="C530" s="37" t="s">
        <v>33</v>
      </c>
      <c r="D530" s="117" t="s">
        <v>37</v>
      </c>
      <c r="E530" s="75" t="s">
        <v>120</v>
      </c>
      <c r="F530" s="40">
        <v>44562</v>
      </c>
      <c r="G530" s="40">
        <v>44926</v>
      </c>
      <c r="H530" s="37" t="s">
        <v>1570</v>
      </c>
      <c r="I530" s="49" t="s">
        <v>1579</v>
      </c>
      <c r="J530" s="85">
        <v>400</v>
      </c>
      <c r="K530" s="85"/>
      <c r="L530" s="85">
        <v>400</v>
      </c>
      <c r="M530" s="59"/>
      <c r="N530" s="59"/>
      <c r="O530" s="37">
        <v>3</v>
      </c>
      <c r="P530" s="49">
        <v>300</v>
      </c>
      <c r="Q530" s="49">
        <v>1200</v>
      </c>
      <c r="R530" s="49">
        <v>1</v>
      </c>
      <c r="S530" s="49">
        <v>81</v>
      </c>
      <c r="T530" s="49">
        <v>312</v>
      </c>
      <c r="U530" s="49" t="s">
        <v>1580</v>
      </c>
      <c r="V530" s="37" t="s">
        <v>42</v>
      </c>
      <c r="W530" s="49" t="s">
        <v>1573</v>
      </c>
    </row>
    <row r="531" s="9" customFormat="1" ht="60" spans="1:23">
      <c r="A531" s="36">
        <v>519</v>
      </c>
      <c r="B531" s="75" t="s">
        <v>1581</v>
      </c>
      <c r="C531" s="37" t="s">
        <v>33</v>
      </c>
      <c r="D531" s="117" t="s">
        <v>37</v>
      </c>
      <c r="E531" s="75" t="s">
        <v>1582</v>
      </c>
      <c r="F531" s="40">
        <v>44562</v>
      </c>
      <c r="G531" s="40">
        <v>44926</v>
      </c>
      <c r="H531" s="37" t="s">
        <v>1570</v>
      </c>
      <c r="I531" s="49" t="s">
        <v>1583</v>
      </c>
      <c r="J531" s="85">
        <v>1940</v>
      </c>
      <c r="K531" s="85"/>
      <c r="L531" s="85">
        <v>1940</v>
      </c>
      <c r="M531" s="59"/>
      <c r="N531" s="59"/>
      <c r="O531" s="37">
        <v>5</v>
      </c>
      <c r="P531" s="49">
        <v>431</v>
      </c>
      <c r="Q531" s="49">
        <v>1842</v>
      </c>
      <c r="R531" s="49">
        <v>3</v>
      </c>
      <c r="S531" s="49">
        <v>234</v>
      </c>
      <c r="T531" s="49">
        <v>1078</v>
      </c>
      <c r="U531" s="49" t="s">
        <v>1584</v>
      </c>
      <c r="V531" s="37" t="s">
        <v>42</v>
      </c>
      <c r="W531" s="49" t="s">
        <v>1573</v>
      </c>
    </row>
    <row r="532" s="9" customFormat="1" ht="24" spans="1:23">
      <c r="A532" s="36">
        <v>520</v>
      </c>
      <c r="B532" s="75" t="s">
        <v>1585</v>
      </c>
      <c r="C532" s="37" t="s">
        <v>33</v>
      </c>
      <c r="D532" s="117" t="s">
        <v>37</v>
      </c>
      <c r="E532" s="75" t="s">
        <v>719</v>
      </c>
      <c r="F532" s="40">
        <v>44562</v>
      </c>
      <c r="G532" s="40">
        <v>44926</v>
      </c>
      <c r="H532" s="37" t="s">
        <v>1570</v>
      </c>
      <c r="I532" s="49" t="s">
        <v>1586</v>
      </c>
      <c r="J532" s="85">
        <v>150</v>
      </c>
      <c r="K532" s="85"/>
      <c r="L532" s="85">
        <v>150</v>
      </c>
      <c r="M532" s="59"/>
      <c r="N532" s="59"/>
      <c r="O532" s="37">
        <v>1</v>
      </c>
      <c r="P532" s="49">
        <v>128</v>
      </c>
      <c r="Q532" s="49">
        <v>510</v>
      </c>
      <c r="R532" s="49">
        <v>1</v>
      </c>
      <c r="S532" s="49">
        <v>34</v>
      </c>
      <c r="T532" s="49">
        <v>128</v>
      </c>
      <c r="U532" s="49" t="s">
        <v>1587</v>
      </c>
      <c r="V532" s="37" t="s">
        <v>42</v>
      </c>
      <c r="W532" s="49" t="s">
        <v>1573</v>
      </c>
    </row>
    <row r="533" s="9" customFormat="1" ht="36" spans="1:23">
      <c r="A533" s="36">
        <v>521</v>
      </c>
      <c r="B533" s="75" t="s">
        <v>1588</v>
      </c>
      <c r="C533" s="37" t="s">
        <v>33</v>
      </c>
      <c r="D533" s="117" t="s">
        <v>37</v>
      </c>
      <c r="E533" s="75" t="s">
        <v>1097</v>
      </c>
      <c r="F533" s="40">
        <v>44562</v>
      </c>
      <c r="G533" s="40">
        <v>44926</v>
      </c>
      <c r="H533" s="37" t="s">
        <v>1570</v>
      </c>
      <c r="I533" s="49" t="s">
        <v>1589</v>
      </c>
      <c r="J533" s="85">
        <v>750</v>
      </c>
      <c r="K533" s="85"/>
      <c r="L533" s="85">
        <v>750</v>
      </c>
      <c r="M533" s="59"/>
      <c r="N533" s="59"/>
      <c r="O533" s="37">
        <v>1</v>
      </c>
      <c r="P533" s="49">
        <v>294</v>
      </c>
      <c r="Q533" s="49">
        <v>1017</v>
      </c>
      <c r="R533" s="49">
        <v>1</v>
      </c>
      <c r="S533" s="49">
        <v>150</v>
      </c>
      <c r="T533" s="49">
        <v>570</v>
      </c>
      <c r="U533" s="49" t="s">
        <v>1590</v>
      </c>
      <c r="V533" s="37" t="s">
        <v>42</v>
      </c>
      <c r="W533" s="49" t="s">
        <v>1573</v>
      </c>
    </row>
    <row r="534" s="9" customFormat="1" ht="36" spans="1:23">
      <c r="A534" s="36">
        <v>522</v>
      </c>
      <c r="B534" s="75" t="s">
        <v>1591</v>
      </c>
      <c r="C534" s="37" t="s">
        <v>33</v>
      </c>
      <c r="D534" s="117" t="s">
        <v>37</v>
      </c>
      <c r="E534" s="75" t="s">
        <v>1235</v>
      </c>
      <c r="F534" s="40">
        <v>44562</v>
      </c>
      <c r="G534" s="40">
        <v>44926</v>
      </c>
      <c r="H534" s="37" t="s">
        <v>1570</v>
      </c>
      <c r="I534" s="49" t="s">
        <v>1592</v>
      </c>
      <c r="J534" s="85">
        <v>400</v>
      </c>
      <c r="K534" s="85"/>
      <c r="L534" s="85">
        <v>400</v>
      </c>
      <c r="M534" s="59"/>
      <c r="N534" s="59"/>
      <c r="O534" s="37">
        <v>1</v>
      </c>
      <c r="P534" s="49">
        <v>47</v>
      </c>
      <c r="Q534" s="49">
        <v>154</v>
      </c>
      <c r="R534" s="49">
        <v>1</v>
      </c>
      <c r="S534" s="49">
        <v>25</v>
      </c>
      <c r="T534" s="49">
        <v>82</v>
      </c>
      <c r="U534" s="49" t="s">
        <v>1593</v>
      </c>
      <c r="V534" s="37" t="s">
        <v>42</v>
      </c>
      <c r="W534" s="49" t="s">
        <v>1573</v>
      </c>
    </row>
    <row r="535" s="9" customFormat="1" ht="36" spans="1:23">
      <c r="A535" s="36">
        <v>523</v>
      </c>
      <c r="B535" s="75" t="s">
        <v>1594</v>
      </c>
      <c r="C535" s="37" t="s">
        <v>33</v>
      </c>
      <c r="D535" s="117" t="s">
        <v>37</v>
      </c>
      <c r="E535" s="75" t="s">
        <v>1595</v>
      </c>
      <c r="F535" s="40">
        <v>44562</v>
      </c>
      <c r="G535" s="40">
        <v>44926</v>
      </c>
      <c r="H535" s="37" t="s">
        <v>1570</v>
      </c>
      <c r="I535" s="49" t="s">
        <v>1596</v>
      </c>
      <c r="J535" s="85">
        <v>1000</v>
      </c>
      <c r="K535" s="85"/>
      <c r="L535" s="85">
        <v>1000</v>
      </c>
      <c r="M535" s="59"/>
      <c r="N535" s="59"/>
      <c r="O535" s="37">
        <v>1</v>
      </c>
      <c r="P535" s="49">
        <v>190</v>
      </c>
      <c r="Q535" s="49">
        <v>720</v>
      </c>
      <c r="R535" s="49">
        <v>1</v>
      </c>
      <c r="S535" s="49">
        <v>55</v>
      </c>
      <c r="T535" s="49">
        <v>198</v>
      </c>
      <c r="U535" s="49" t="s">
        <v>1597</v>
      </c>
      <c r="V535" s="37" t="s">
        <v>42</v>
      </c>
      <c r="W535" s="49" t="s">
        <v>1573</v>
      </c>
    </row>
    <row r="536" s="21" customFormat="1" ht="54" spans="1:23">
      <c r="A536" s="36">
        <v>524</v>
      </c>
      <c r="B536" s="37" t="s">
        <v>1598</v>
      </c>
      <c r="C536" s="37" t="s">
        <v>33</v>
      </c>
      <c r="D536" s="117" t="s">
        <v>37</v>
      </c>
      <c r="E536" s="37" t="s">
        <v>120</v>
      </c>
      <c r="F536" s="105">
        <v>44743</v>
      </c>
      <c r="G536" s="105">
        <v>45016</v>
      </c>
      <c r="H536" s="37" t="s">
        <v>1570</v>
      </c>
      <c r="I536" s="120" t="s">
        <v>1599</v>
      </c>
      <c r="J536" s="85">
        <v>1360.11</v>
      </c>
      <c r="K536" s="121"/>
      <c r="L536" s="85">
        <v>1360.11</v>
      </c>
      <c r="M536" s="59"/>
      <c r="N536" s="59"/>
      <c r="O536" s="59">
        <v>12</v>
      </c>
      <c r="P536" s="59">
        <v>623</v>
      </c>
      <c r="Q536" s="59">
        <v>2293</v>
      </c>
      <c r="R536" s="59">
        <v>3</v>
      </c>
      <c r="S536" s="59">
        <v>249</v>
      </c>
      <c r="T536" s="59">
        <v>918</v>
      </c>
      <c r="U536" s="58" t="s">
        <v>1600</v>
      </c>
      <c r="V536" s="37" t="s">
        <v>42</v>
      </c>
      <c r="W536" s="59" t="s">
        <v>1601</v>
      </c>
    </row>
    <row r="537" s="22" customFormat="1" ht="84" spans="1:23">
      <c r="A537" s="36">
        <v>525</v>
      </c>
      <c r="B537" s="37" t="s">
        <v>1602</v>
      </c>
      <c r="C537" s="37" t="s">
        <v>33</v>
      </c>
      <c r="D537" s="117" t="s">
        <v>37</v>
      </c>
      <c r="E537" s="37" t="s">
        <v>633</v>
      </c>
      <c r="F537" s="39">
        <v>44562</v>
      </c>
      <c r="G537" s="39">
        <v>44896</v>
      </c>
      <c r="H537" s="37" t="s">
        <v>1570</v>
      </c>
      <c r="I537" s="37" t="s">
        <v>1603</v>
      </c>
      <c r="J537" s="36">
        <v>600</v>
      </c>
      <c r="K537" s="36"/>
      <c r="L537" s="36">
        <v>600</v>
      </c>
      <c r="M537" s="37"/>
      <c r="N537" s="37"/>
      <c r="O537" s="37">
        <v>8</v>
      </c>
      <c r="P537" s="122">
        <f>S537*3</f>
        <v>1692</v>
      </c>
      <c r="Q537" s="122">
        <f>P537*4</f>
        <v>6768</v>
      </c>
      <c r="R537" s="37">
        <v>3</v>
      </c>
      <c r="S537" s="122">
        <v>564</v>
      </c>
      <c r="T537" s="122">
        <v>3360</v>
      </c>
      <c r="U537" s="122" t="s">
        <v>1604</v>
      </c>
      <c r="V537" s="37" t="s">
        <v>42</v>
      </c>
      <c r="W537" s="37" t="s">
        <v>1605</v>
      </c>
    </row>
    <row r="538" s="22" customFormat="1" ht="36" spans="1:23">
      <c r="A538" s="36">
        <v>526</v>
      </c>
      <c r="B538" s="37" t="s">
        <v>1606</v>
      </c>
      <c r="C538" s="37" t="s">
        <v>33</v>
      </c>
      <c r="D538" s="117" t="s">
        <v>37</v>
      </c>
      <c r="E538" s="37" t="s">
        <v>1607</v>
      </c>
      <c r="F538" s="39">
        <v>44562</v>
      </c>
      <c r="G538" s="39">
        <v>44896</v>
      </c>
      <c r="H538" s="37" t="s">
        <v>1570</v>
      </c>
      <c r="I538" s="37" t="s">
        <v>1608</v>
      </c>
      <c r="J538" s="36">
        <v>133</v>
      </c>
      <c r="K538" s="36"/>
      <c r="L538" s="36">
        <v>133</v>
      </c>
      <c r="M538" s="37"/>
      <c r="N538" s="37"/>
      <c r="O538" s="37">
        <v>1</v>
      </c>
      <c r="P538" s="123">
        <v>35</v>
      </c>
      <c r="Q538" s="123">
        <v>134</v>
      </c>
      <c r="R538" s="37"/>
      <c r="S538" s="37">
        <v>11</v>
      </c>
      <c r="T538" s="37">
        <v>32</v>
      </c>
      <c r="U538" s="37" t="s">
        <v>1609</v>
      </c>
      <c r="V538" s="37" t="s">
        <v>42</v>
      </c>
      <c r="W538" s="37" t="s">
        <v>1605</v>
      </c>
    </row>
    <row r="539" s="22" customFormat="1" ht="36" spans="1:23">
      <c r="A539" s="36">
        <v>527</v>
      </c>
      <c r="B539" s="37" t="s">
        <v>1610</v>
      </c>
      <c r="C539" s="37" t="s">
        <v>33</v>
      </c>
      <c r="D539" s="117" t="s">
        <v>37</v>
      </c>
      <c r="E539" s="37" t="s">
        <v>640</v>
      </c>
      <c r="F539" s="39">
        <v>44562</v>
      </c>
      <c r="G539" s="39">
        <v>44896</v>
      </c>
      <c r="H539" s="37" t="s">
        <v>1570</v>
      </c>
      <c r="I539" s="37" t="s">
        <v>1608</v>
      </c>
      <c r="J539" s="36">
        <v>133</v>
      </c>
      <c r="K539" s="36"/>
      <c r="L539" s="36">
        <v>133</v>
      </c>
      <c r="M539" s="37"/>
      <c r="N539" s="37"/>
      <c r="O539" s="37">
        <v>1</v>
      </c>
      <c r="P539" s="123">
        <v>45</v>
      </c>
      <c r="Q539" s="123">
        <v>187</v>
      </c>
      <c r="R539" s="37">
        <v>1</v>
      </c>
      <c r="S539" s="37">
        <v>15</v>
      </c>
      <c r="T539" s="37">
        <v>44</v>
      </c>
      <c r="U539" s="37" t="s">
        <v>1611</v>
      </c>
      <c r="V539" s="37" t="s">
        <v>42</v>
      </c>
      <c r="W539" s="37" t="s">
        <v>1605</v>
      </c>
    </row>
    <row r="540" s="22" customFormat="1" ht="24" spans="1:23">
      <c r="A540" s="36">
        <v>528</v>
      </c>
      <c r="B540" s="37" t="s">
        <v>1612</v>
      </c>
      <c r="C540" s="37" t="s">
        <v>33</v>
      </c>
      <c r="D540" s="117" t="s">
        <v>37</v>
      </c>
      <c r="E540" s="37" t="s">
        <v>672</v>
      </c>
      <c r="F540" s="39">
        <v>44562</v>
      </c>
      <c r="G540" s="39">
        <v>44896</v>
      </c>
      <c r="H540" s="37" t="s">
        <v>1570</v>
      </c>
      <c r="I540" s="37" t="s">
        <v>1613</v>
      </c>
      <c r="J540" s="36">
        <v>133</v>
      </c>
      <c r="K540" s="36"/>
      <c r="L540" s="36">
        <v>133</v>
      </c>
      <c r="M540" s="37"/>
      <c r="N540" s="37"/>
      <c r="O540" s="37">
        <v>1</v>
      </c>
      <c r="P540" s="123">
        <v>41</v>
      </c>
      <c r="Q540" s="123">
        <v>179</v>
      </c>
      <c r="R540" s="37">
        <v>1</v>
      </c>
      <c r="S540" s="37">
        <v>13</v>
      </c>
      <c r="T540" s="37">
        <v>39</v>
      </c>
      <c r="U540" s="37" t="s">
        <v>1614</v>
      </c>
      <c r="V540" s="37" t="s">
        <v>42</v>
      </c>
      <c r="W540" s="37" t="s">
        <v>1605</v>
      </c>
    </row>
    <row r="541" s="22" customFormat="1" ht="36" spans="1:23">
      <c r="A541" s="36">
        <v>529</v>
      </c>
      <c r="B541" s="37" t="s">
        <v>1615</v>
      </c>
      <c r="C541" s="37" t="s">
        <v>33</v>
      </c>
      <c r="D541" s="117" t="s">
        <v>37</v>
      </c>
      <c r="E541" s="37" t="s">
        <v>120</v>
      </c>
      <c r="F541" s="39">
        <v>44562</v>
      </c>
      <c r="G541" s="39">
        <v>44896</v>
      </c>
      <c r="H541" s="37" t="s">
        <v>1570</v>
      </c>
      <c r="I541" s="37" t="s">
        <v>1616</v>
      </c>
      <c r="J541" s="36">
        <v>133</v>
      </c>
      <c r="K541" s="36"/>
      <c r="L541" s="36">
        <v>133</v>
      </c>
      <c r="M541" s="37"/>
      <c r="N541" s="37"/>
      <c r="O541" s="37">
        <v>1</v>
      </c>
      <c r="P541" s="123">
        <v>50</v>
      </c>
      <c r="Q541" s="123">
        <v>250</v>
      </c>
      <c r="R541" s="37">
        <v>1</v>
      </c>
      <c r="S541" s="37">
        <v>18</v>
      </c>
      <c r="T541" s="37">
        <v>41</v>
      </c>
      <c r="U541" s="37" t="s">
        <v>1617</v>
      </c>
      <c r="V541" s="37" t="s">
        <v>42</v>
      </c>
      <c r="W541" s="37" t="s">
        <v>1605</v>
      </c>
    </row>
    <row r="542" s="21" customFormat="1" ht="36" spans="1:23">
      <c r="A542" s="36">
        <v>530</v>
      </c>
      <c r="B542" s="58" t="s">
        <v>1618</v>
      </c>
      <c r="C542" s="37" t="s">
        <v>33</v>
      </c>
      <c r="D542" s="38" t="s">
        <v>74</v>
      </c>
      <c r="E542" s="58" t="s">
        <v>1090</v>
      </c>
      <c r="F542" s="40">
        <v>44621</v>
      </c>
      <c r="G542" s="40">
        <v>44896</v>
      </c>
      <c r="H542" s="37" t="s">
        <v>1570</v>
      </c>
      <c r="I542" s="38" t="s">
        <v>1619</v>
      </c>
      <c r="J542" s="72">
        <v>40</v>
      </c>
      <c r="K542" s="121"/>
      <c r="L542" s="72">
        <v>40</v>
      </c>
      <c r="M542" s="114"/>
      <c r="N542" s="114"/>
      <c r="O542" s="37">
        <v>1</v>
      </c>
      <c r="P542" s="124">
        <f>S542*1.5</f>
        <v>117</v>
      </c>
      <c r="Q542" s="124">
        <f t="shared" ref="Q542:Q544" si="2">P542*3</f>
        <v>351</v>
      </c>
      <c r="R542" s="114">
        <v>1</v>
      </c>
      <c r="S542" s="59">
        <v>78</v>
      </c>
      <c r="T542" s="59">
        <v>271</v>
      </c>
      <c r="U542" s="58" t="s">
        <v>1620</v>
      </c>
      <c r="V542" s="37" t="s">
        <v>42</v>
      </c>
      <c r="W542" s="58" t="s">
        <v>1621</v>
      </c>
    </row>
    <row r="543" s="21" customFormat="1" ht="36" spans="1:23">
      <c r="A543" s="36">
        <v>531</v>
      </c>
      <c r="B543" s="58" t="s">
        <v>1622</v>
      </c>
      <c r="C543" s="37" t="s">
        <v>33</v>
      </c>
      <c r="D543" s="49" t="s">
        <v>37</v>
      </c>
      <c r="E543" s="58" t="s">
        <v>897</v>
      </c>
      <c r="F543" s="40">
        <v>44621</v>
      </c>
      <c r="G543" s="40">
        <v>44896</v>
      </c>
      <c r="H543" s="37" t="s">
        <v>1570</v>
      </c>
      <c r="I543" s="38" t="s">
        <v>1623</v>
      </c>
      <c r="J543" s="72">
        <v>40</v>
      </c>
      <c r="K543" s="121"/>
      <c r="L543" s="72">
        <v>40</v>
      </c>
      <c r="M543" s="37"/>
      <c r="N543" s="37"/>
      <c r="O543" s="37">
        <v>1</v>
      </c>
      <c r="P543" s="124">
        <v>39</v>
      </c>
      <c r="Q543" s="124">
        <f t="shared" si="2"/>
        <v>117</v>
      </c>
      <c r="R543" s="37">
        <v>1</v>
      </c>
      <c r="S543" s="59">
        <v>26</v>
      </c>
      <c r="T543" s="59">
        <v>109</v>
      </c>
      <c r="U543" s="58" t="s">
        <v>1624</v>
      </c>
      <c r="V543" s="37" t="s">
        <v>42</v>
      </c>
      <c r="W543" s="58" t="s">
        <v>1621</v>
      </c>
    </row>
    <row r="544" s="21" customFormat="1" ht="24" spans="1:23">
      <c r="A544" s="36">
        <v>532</v>
      </c>
      <c r="B544" s="58" t="s">
        <v>1625</v>
      </c>
      <c r="C544" s="37" t="s">
        <v>33</v>
      </c>
      <c r="D544" s="49" t="s">
        <v>37</v>
      </c>
      <c r="E544" s="58" t="s">
        <v>1469</v>
      </c>
      <c r="F544" s="40">
        <v>44621</v>
      </c>
      <c r="G544" s="40">
        <v>44896</v>
      </c>
      <c r="H544" s="37" t="s">
        <v>1570</v>
      </c>
      <c r="I544" s="38" t="s">
        <v>1626</v>
      </c>
      <c r="J544" s="72">
        <v>15</v>
      </c>
      <c r="K544" s="121"/>
      <c r="L544" s="72">
        <v>15</v>
      </c>
      <c r="M544" s="37"/>
      <c r="N544" s="37"/>
      <c r="O544" s="37">
        <v>1</v>
      </c>
      <c r="P544" s="124">
        <v>9</v>
      </c>
      <c r="Q544" s="124">
        <f t="shared" si="2"/>
        <v>27</v>
      </c>
      <c r="R544" s="37"/>
      <c r="S544" s="59">
        <v>6</v>
      </c>
      <c r="T544" s="59">
        <v>21</v>
      </c>
      <c r="U544" s="58" t="s">
        <v>1627</v>
      </c>
      <c r="V544" s="37" t="s">
        <v>42</v>
      </c>
      <c r="W544" s="58" t="s">
        <v>1621</v>
      </c>
    </row>
    <row r="545" s="9" customFormat="1" ht="24" spans="1:23">
      <c r="A545" s="36">
        <v>533</v>
      </c>
      <c r="B545" s="68" t="s">
        <v>1628</v>
      </c>
      <c r="C545" s="37" t="s">
        <v>33</v>
      </c>
      <c r="D545" s="115" t="s">
        <v>37</v>
      </c>
      <c r="E545" s="38" t="s">
        <v>1629</v>
      </c>
      <c r="F545" s="69" t="s">
        <v>108</v>
      </c>
      <c r="G545" s="69" t="s">
        <v>587</v>
      </c>
      <c r="H545" s="37" t="s">
        <v>1570</v>
      </c>
      <c r="I545" s="115" t="s">
        <v>1630</v>
      </c>
      <c r="J545" s="72">
        <v>7</v>
      </c>
      <c r="K545" s="85"/>
      <c r="L545" s="72">
        <f t="shared" ref="L545:L593" si="3">J545</f>
        <v>7</v>
      </c>
      <c r="M545" s="59"/>
      <c r="N545" s="59"/>
      <c r="O545" s="59">
        <v>1</v>
      </c>
      <c r="P545" s="37">
        <v>685</v>
      </c>
      <c r="Q545" s="115">
        <v>685</v>
      </c>
      <c r="R545" s="59">
        <v>1</v>
      </c>
      <c r="S545" s="37">
        <v>137</v>
      </c>
      <c r="T545" s="115">
        <v>137</v>
      </c>
      <c r="U545" s="58" t="s">
        <v>1631</v>
      </c>
      <c r="V545" s="37" t="s">
        <v>42</v>
      </c>
      <c r="W545" s="40" t="s">
        <v>1632</v>
      </c>
    </row>
    <row r="546" s="9" customFormat="1" ht="24" spans="1:23">
      <c r="A546" s="36">
        <v>534</v>
      </c>
      <c r="B546" s="68" t="s">
        <v>1633</v>
      </c>
      <c r="C546" s="37" t="s">
        <v>33</v>
      </c>
      <c r="D546" s="115" t="s">
        <v>37</v>
      </c>
      <c r="E546" s="38" t="s">
        <v>606</v>
      </c>
      <c r="F546" s="69" t="s">
        <v>108</v>
      </c>
      <c r="G546" s="69" t="s">
        <v>587</v>
      </c>
      <c r="H546" s="37" t="s">
        <v>1570</v>
      </c>
      <c r="I546" s="115" t="s">
        <v>1634</v>
      </c>
      <c r="J546" s="72">
        <v>50</v>
      </c>
      <c r="K546" s="85"/>
      <c r="L546" s="72">
        <f t="shared" si="3"/>
        <v>50</v>
      </c>
      <c r="M546" s="59"/>
      <c r="N546" s="59"/>
      <c r="O546" s="59">
        <v>1</v>
      </c>
      <c r="P546" s="37">
        <v>38</v>
      </c>
      <c r="Q546" s="115">
        <v>108</v>
      </c>
      <c r="R546" s="59">
        <v>1</v>
      </c>
      <c r="S546" s="37">
        <v>15</v>
      </c>
      <c r="T546" s="115">
        <v>60</v>
      </c>
      <c r="U546" s="58" t="s">
        <v>1635</v>
      </c>
      <c r="V546" s="37" t="s">
        <v>42</v>
      </c>
      <c r="W546" s="40" t="s">
        <v>1632</v>
      </c>
    </row>
    <row r="547" s="9" customFormat="1" ht="48" spans="1:23">
      <c r="A547" s="36">
        <v>535</v>
      </c>
      <c r="B547" s="58" t="s">
        <v>1636</v>
      </c>
      <c r="C547" s="37" t="s">
        <v>33</v>
      </c>
      <c r="D547" s="115" t="s">
        <v>37</v>
      </c>
      <c r="E547" s="58" t="s">
        <v>1637</v>
      </c>
      <c r="F547" s="69" t="s">
        <v>108</v>
      </c>
      <c r="G547" s="69" t="s">
        <v>587</v>
      </c>
      <c r="H547" s="37" t="s">
        <v>1570</v>
      </c>
      <c r="I547" s="115" t="s">
        <v>1638</v>
      </c>
      <c r="J547" s="72">
        <f>219*0.15</f>
        <v>32.85</v>
      </c>
      <c r="K547" s="85"/>
      <c r="L547" s="72">
        <f t="shared" si="3"/>
        <v>32.85</v>
      </c>
      <c r="M547" s="59"/>
      <c r="N547" s="59"/>
      <c r="O547" s="59">
        <v>1</v>
      </c>
      <c r="P547" s="37">
        <v>54</v>
      </c>
      <c r="Q547" s="115">
        <v>219</v>
      </c>
      <c r="R547" s="59">
        <v>1</v>
      </c>
      <c r="S547" s="37">
        <v>19</v>
      </c>
      <c r="T547" s="115">
        <v>137</v>
      </c>
      <c r="U547" s="58" t="s">
        <v>1639</v>
      </c>
      <c r="V547" s="37" t="s">
        <v>42</v>
      </c>
      <c r="W547" s="40" t="s">
        <v>1632</v>
      </c>
    </row>
    <row r="548" s="9" customFormat="1" ht="48" spans="1:23">
      <c r="A548" s="36">
        <v>536</v>
      </c>
      <c r="B548" s="58" t="s">
        <v>1640</v>
      </c>
      <c r="C548" s="37" t="s">
        <v>33</v>
      </c>
      <c r="D548" s="115" t="s">
        <v>37</v>
      </c>
      <c r="E548" s="58" t="s">
        <v>557</v>
      </c>
      <c r="F548" s="69" t="s">
        <v>108</v>
      </c>
      <c r="G548" s="69" t="s">
        <v>587</v>
      </c>
      <c r="H548" s="37" t="s">
        <v>1570</v>
      </c>
      <c r="I548" s="115" t="s">
        <v>1641</v>
      </c>
      <c r="J548" s="72">
        <f>913*0.15</f>
        <v>136.95</v>
      </c>
      <c r="K548" s="85"/>
      <c r="L548" s="72">
        <f t="shared" si="3"/>
        <v>136.95</v>
      </c>
      <c r="M548" s="59"/>
      <c r="N548" s="59"/>
      <c r="O548" s="59">
        <v>1</v>
      </c>
      <c r="P548" s="37">
        <v>228</v>
      </c>
      <c r="Q548" s="115">
        <v>913</v>
      </c>
      <c r="R548" s="59">
        <v>1</v>
      </c>
      <c r="S548" s="37">
        <v>75</v>
      </c>
      <c r="T548" s="115">
        <v>276</v>
      </c>
      <c r="U548" s="58" t="s">
        <v>1642</v>
      </c>
      <c r="V548" s="37" t="s">
        <v>42</v>
      </c>
      <c r="W548" s="40" t="s">
        <v>1632</v>
      </c>
    </row>
    <row r="549" s="9" customFormat="1" ht="24" spans="1:23">
      <c r="A549" s="36">
        <v>537</v>
      </c>
      <c r="B549" s="115" t="s">
        <v>1643</v>
      </c>
      <c r="C549" s="37" t="s">
        <v>33</v>
      </c>
      <c r="D549" s="115" t="s">
        <v>54</v>
      </c>
      <c r="E549" s="118" t="s">
        <v>567</v>
      </c>
      <c r="F549" s="69" t="s">
        <v>108</v>
      </c>
      <c r="G549" s="69" t="s">
        <v>587</v>
      </c>
      <c r="H549" s="37" t="s">
        <v>1570</v>
      </c>
      <c r="I549" s="36" t="s">
        <v>1644</v>
      </c>
      <c r="J549" s="72">
        <v>3</v>
      </c>
      <c r="K549" s="85"/>
      <c r="L549" s="72">
        <f t="shared" si="3"/>
        <v>3</v>
      </c>
      <c r="M549" s="59"/>
      <c r="N549" s="59"/>
      <c r="O549" s="59">
        <v>1</v>
      </c>
      <c r="P549" s="37">
        <v>15</v>
      </c>
      <c r="Q549" s="37">
        <v>60</v>
      </c>
      <c r="R549" s="59">
        <v>1</v>
      </c>
      <c r="S549" s="37">
        <v>5</v>
      </c>
      <c r="T549" s="37">
        <v>20</v>
      </c>
      <c r="U549" s="58" t="s">
        <v>1645</v>
      </c>
      <c r="V549" s="37" t="s">
        <v>42</v>
      </c>
      <c r="W549" s="40" t="s">
        <v>1632</v>
      </c>
    </row>
    <row r="550" s="9" customFormat="1" ht="48" spans="1:23">
      <c r="A550" s="36">
        <v>538</v>
      </c>
      <c r="B550" s="58" t="s">
        <v>1646</v>
      </c>
      <c r="C550" s="37" t="s">
        <v>33</v>
      </c>
      <c r="D550" s="115" t="s">
        <v>37</v>
      </c>
      <c r="E550" s="58" t="s">
        <v>1647</v>
      </c>
      <c r="F550" s="69" t="s">
        <v>108</v>
      </c>
      <c r="G550" s="69" t="s">
        <v>587</v>
      </c>
      <c r="H550" s="37" t="s">
        <v>1570</v>
      </c>
      <c r="I550" s="115" t="s">
        <v>1648</v>
      </c>
      <c r="J550" s="72">
        <f>600*0.15</f>
        <v>90</v>
      </c>
      <c r="K550" s="85"/>
      <c r="L550" s="72">
        <f t="shared" si="3"/>
        <v>90</v>
      </c>
      <c r="M550" s="59"/>
      <c r="N550" s="59"/>
      <c r="O550" s="59">
        <v>1</v>
      </c>
      <c r="P550" s="37">
        <v>150</v>
      </c>
      <c r="Q550" s="115">
        <v>600</v>
      </c>
      <c r="R550" s="59">
        <v>1</v>
      </c>
      <c r="S550" s="37">
        <v>37</v>
      </c>
      <c r="T550" s="115">
        <v>199</v>
      </c>
      <c r="U550" s="58" t="s">
        <v>1649</v>
      </c>
      <c r="V550" s="37" t="s">
        <v>42</v>
      </c>
      <c r="W550" s="40" t="s">
        <v>1632</v>
      </c>
    </row>
    <row r="551" s="9" customFormat="1" ht="48" spans="1:23">
      <c r="A551" s="36">
        <v>539</v>
      </c>
      <c r="B551" s="58" t="s">
        <v>1650</v>
      </c>
      <c r="C551" s="37" t="s">
        <v>33</v>
      </c>
      <c r="D551" s="115" t="s">
        <v>37</v>
      </c>
      <c r="E551" s="58" t="s">
        <v>1200</v>
      </c>
      <c r="F551" s="69" t="s">
        <v>108</v>
      </c>
      <c r="G551" s="69" t="s">
        <v>587</v>
      </c>
      <c r="H551" s="37" t="s">
        <v>1570</v>
      </c>
      <c r="I551" s="115" t="s">
        <v>1651</v>
      </c>
      <c r="J551" s="72">
        <f>398*0.15</f>
        <v>59.7</v>
      </c>
      <c r="K551" s="85"/>
      <c r="L551" s="72">
        <f t="shared" si="3"/>
        <v>59.7</v>
      </c>
      <c r="M551" s="59"/>
      <c r="N551" s="59"/>
      <c r="O551" s="59">
        <v>1</v>
      </c>
      <c r="P551" s="37">
        <v>81</v>
      </c>
      <c r="Q551" s="115">
        <v>398</v>
      </c>
      <c r="R551" s="59"/>
      <c r="S551" s="37">
        <v>32</v>
      </c>
      <c r="T551" s="115">
        <v>152</v>
      </c>
      <c r="U551" s="58" t="s">
        <v>1652</v>
      </c>
      <c r="V551" s="37" t="s">
        <v>42</v>
      </c>
      <c r="W551" s="40" t="s">
        <v>1632</v>
      </c>
    </row>
    <row r="552" s="9" customFormat="1" ht="48" spans="1:23">
      <c r="A552" s="36">
        <v>540</v>
      </c>
      <c r="B552" s="68" t="s">
        <v>1653</v>
      </c>
      <c r="C552" s="37" t="s">
        <v>33</v>
      </c>
      <c r="D552" s="115" t="s">
        <v>37</v>
      </c>
      <c r="E552" s="58" t="s">
        <v>687</v>
      </c>
      <c r="F552" s="69" t="s">
        <v>108</v>
      </c>
      <c r="G552" s="69" t="s">
        <v>587</v>
      </c>
      <c r="H552" s="37" t="s">
        <v>1570</v>
      </c>
      <c r="I552" s="115" t="s">
        <v>1654</v>
      </c>
      <c r="J552" s="72">
        <f>1200*0.15</f>
        <v>180</v>
      </c>
      <c r="K552" s="85"/>
      <c r="L552" s="72">
        <f t="shared" si="3"/>
        <v>180</v>
      </c>
      <c r="M552" s="59"/>
      <c r="N552" s="59"/>
      <c r="O552" s="59">
        <v>1</v>
      </c>
      <c r="P552" s="37">
        <v>300</v>
      </c>
      <c r="Q552" s="115">
        <v>1200</v>
      </c>
      <c r="R552" s="59">
        <v>1</v>
      </c>
      <c r="S552" s="37">
        <v>129</v>
      </c>
      <c r="T552" s="115">
        <v>425</v>
      </c>
      <c r="U552" s="58" t="s">
        <v>1655</v>
      </c>
      <c r="V552" s="37" t="s">
        <v>42</v>
      </c>
      <c r="W552" s="40" t="s">
        <v>1632</v>
      </c>
    </row>
    <row r="553" s="9" customFormat="1" ht="36" spans="1:23">
      <c r="A553" s="36">
        <v>541</v>
      </c>
      <c r="B553" s="36" t="s">
        <v>1656</v>
      </c>
      <c r="C553" s="37" t="s">
        <v>33</v>
      </c>
      <c r="D553" s="37" t="s">
        <v>37</v>
      </c>
      <c r="E553" s="36" t="s">
        <v>1319</v>
      </c>
      <c r="F553" s="69" t="s">
        <v>108</v>
      </c>
      <c r="G553" s="69" t="s">
        <v>587</v>
      </c>
      <c r="H553" s="37" t="s">
        <v>1570</v>
      </c>
      <c r="I553" s="58" t="s">
        <v>1657</v>
      </c>
      <c r="J553" s="72">
        <f>524*0.15</f>
        <v>78.6</v>
      </c>
      <c r="K553" s="85"/>
      <c r="L553" s="72">
        <f t="shared" si="3"/>
        <v>78.6</v>
      </c>
      <c r="M553" s="59"/>
      <c r="N553" s="59"/>
      <c r="O553" s="59">
        <v>1</v>
      </c>
      <c r="P553" s="37">
        <v>157</v>
      </c>
      <c r="Q553" s="37">
        <v>524</v>
      </c>
      <c r="R553" s="59"/>
      <c r="S553" s="37">
        <v>45</v>
      </c>
      <c r="T553" s="37">
        <v>161</v>
      </c>
      <c r="U553" s="58" t="s">
        <v>1658</v>
      </c>
      <c r="V553" s="37" t="s">
        <v>42</v>
      </c>
      <c r="W553" s="40" t="s">
        <v>1632</v>
      </c>
    </row>
    <row r="554" s="9" customFormat="1" ht="60" spans="1:23">
      <c r="A554" s="36">
        <v>542</v>
      </c>
      <c r="B554" s="36" t="s">
        <v>1659</v>
      </c>
      <c r="C554" s="37" t="s">
        <v>33</v>
      </c>
      <c r="D554" s="37" t="s">
        <v>54</v>
      </c>
      <c r="E554" s="36" t="s">
        <v>334</v>
      </c>
      <c r="F554" s="69" t="s">
        <v>108</v>
      </c>
      <c r="G554" s="69" t="s">
        <v>587</v>
      </c>
      <c r="H554" s="37" t="s">
        <v>1570</v>
      </c>
      <c r="I554" s="58" t="s">
        <v>1660</v>
      </c>
      <c r="J554" s="72">
        <f>1244*0.12</f>
        <v>149.28</v>
      </c>
      <c r="K554" s="85"/>
      <c r="L554" s="72">
        <f t="shared" si="3"/>
        <v>149.28</v>
      </c>
      <c r="M554" s="59"/>
      <c r="N554" s="59"/>
      <c r="O554" s="59">
        <v>1</v>
      </c>
      <c r="P554" s="37">
        <v>310</v>
      </c>
      <c r="Q554" s="37">
        <v>1244</v>
      </c>
      <c r="R554" s="59">
        <v>1</v>
      </c>
      <c r="S554" s="37">
        <v>133</v>
      </c>
      <c r="T554" s="37">
        <v>434</v>
      </c>
      <c r="U554" s="58" t="s">
        <v>1661</v>
      </c>
      <c r="V554" s="37" t="s">
        <v>42</v>
      </c>
      <c r="W554" s="40" t="s">
        <v>1632</v>
      </c>
    </row>
    <row r="555" s="9" customFormat="1" ht="36" spans="1:23">
      <c r="A555" s="36">
        <v>543</v>
      </c>
      <c r="B555" s="36" t="s">
        <v>1662</v>
      </c>
      <c r="C555" s="37" t="s">
        <v>33</v>
      </c>
      <c r="D555" s="37" t="s">
        <v>54</v>
      </c>
      <c r="E555" s="58" t="s">
        <v>1663</v>
      </c>
      <c r="F555" s="69" t="s">
        <v>108</v>
      </c>
      <c r="G555" s="69" t="s">
        <v>587</v>
      </c>
      <c r="H555" s="37" t="s">
        <v>1570</v>
      </c>
      <c r="I555" s="58" t="s">
        <v>1664</v>
      </c>
      <c r="J555" s="72">
        <f>2337*0.12</f>
        <v>280.44</v>
      </c>
      <c r="K555" s="85"/>
      <c r="L555" s="72">
        <f t="shared" si="3"/>
        <v>280.44</v>
      </c>
      <c r="M555" s="59"/>
      <c r="N555" s="59"/>
      <c r="O555" s="59">
        <v>1</v>
      </c>
      <c r="P555" s="37">
        <v>625</v>
      </c>
      <c r="Q555" s="37">
        <v>2337</v>
      </c>
      <c r="R555" s="59"/>
      <c r="S555" s="37">
        <v>133</v>
      </c>
      <c r="T555" s="37">
        <v>494</v>
      </c>
      <c r="U555" s="58" t="s">
        <v>1665</v>
      </c>
      <c r="V555" s="37" t="s">
        <v>42</v>
      </c>
      <c r="W555" s="40" t="s">
        <v>1632</v>
      </c>
    </row>
    <row r="556" s="9" customFormat="1" ht="48" spans="1:23">
      <c r="A556" s="36">
        <v>544</v>
      </c>
      <c r="B556" s="36" t="s">
        <v>1666</v>
      </c>
      <c r="C556" s="37" t="s">
        <v>33</v>
      </c>
      <c r="D556" s="37" t="s">
        <v>37</v>
      </c>
      <c r="E556" s="38" t="s">
        <v>1667</v>
      </c>
      <c r="F556" s="69" t="s">
        <v>108</v>
      </c>
      <c r="G556" s="69" t="s">
        <v>587</v>
      </c>
      <c r="H556" s="37" t="s">
        <v>1570</v>
      </c>
      <c r="I556" s="38" t="s">
        <v>1668</v>
      </c>
      <c r="J556" s="72">
        <f>490*0.15</f>
        <v>73.5</v>
      </c>
      <c r="K556" s="85"/>
      <c r="L556" s="72">
        <f t="shared" si="3"/>
        <v>73.5</v>
      </c>
      <c r="M556" s="59"/>
      <c r="N556" s="59"/>
      <c r="O556" s="59">
        <v>2</v>
      </c>
      <c r="P556" s="37">
        <v>120</v>
      </c>
      <c r="Q556" s="37">
        <v>490</v>
      </c>
      <c r="R556" s="59"/>
      <c r="S556" s="37">
        <v>21</v>
      </c>
      <c r="T556" s="37">
        <v>75</v>
      </c>
      <c r="U556" s="58" t="s">
        <v>1669</v>
      </c>
      <c r="V556" s="37" t="s">
        <v>42</v>
      </c>
      <c r="W556" s="40" t="s">
        <v>1632</v>
      </c>
    </row>
    <row r="557" s="9" customFormat="1" ht="48" spans="1:23">
      <c r="A557" s="36">
        <v>545</v>
      </c>
      <c r="B557" s="58" t="s">
        <v>1670</v>
      </c>
      <c r="C557" s="37" t="s">
        <v>33</v>
      </c>
      <c r="D557" s="115" t="s">
        <v>37</v>
      </c>
      <c r="E557" s="58" t="s">
        <v>1671</v>
      </c>
      <c r="F557" s="69" t="s">
        <v>108</v>
      </c>
      <c r="G557" s="69" t="s">
        <v>587</v>
      </c>
      <c r="H557" s="37" t="s">
        <v>1570</v>
      </c>
      <c r="I557" s="115" t="s">
        <v>1672</v>
      </c>
      <c r="J557" s="72">
        <f>80*0.15</f>
        <v>12</v>
      </c>
      <c r="K557" s="85"/>
      <c r="L557" s="72">
        <f t="shared" si="3"/>
        <v>12</v>
      </c>
      <c r="M557" s="59"/>
      <c r="N557" s="59"/>
      <c r="O557" s="59">
        <v>1</v>
      </c>
      <c r="P557" s="37">
        <v>20</v>
      </c>
      <c r="Q557" s="115">
        <v>80</v>
      </c>
      <c r="R557" s="59"/>
      <c r="S557" s="37">
        <v>7</v>
      </c>
      <c r="T557" s="115">
        <v>27</v>
      </c>
      <c r="U557" s="58" t="s">
        <v>1673</v>
      </c>
      <c r="V557" s="37" t="s">
        <v>42</v>
      </c>
      <c r="W557" s="40" t="s">
        <v>1632</v>
      </c>
    </row>
    <row r="558" s="9" customFormat="1" ht="48" spans="1:23">
      <c r="A558" s="36">
        <v>546</v>
      </c>
      <c r="B558" s="58" t="s">
        <v>1674</v>
      </c>
      <c r="C558" s="37" t="s">
        <v>33</v>
      </c>
      <c r="D558" s="115" t="s">
        <v>37</v>
      </c>
      <c r="E558" s="58" t="s">
        <v>1139</v>
      </c>
      <c r="F558" s="69" t="s">
        <v>108</v>
      </c>
      <c r="G558" s="69" t="s">
        <v>587</v>
      </c>
      <c r="H558" s="37" t="s">
        <v>1570</v>
      </c>
      <c r="I558" s="115" t="s">
        <v>1675</v>
      </c>
      <c r="J558" s="72">
        <f>115*0.15</f>
        <v>17.25</v>
      </c>
      <c r="K558" s="85"/>
      <c r="L558" s="72">
        <f t="shared" si="3"/>
        <v>17.25</v>
      </c>
      <c r="M558" s="59"/>
      <c r="N558" s="59"/>
      <c r="O558" s="59">
        <v>1</v>
      </c>
      <c r="P558" s="37">
        <v>28</v>
      </c>
      <c r="Q558" s="115">
        <v>115</v>
      </c>
      <c r="R558" s="59"/>
      <c r="S558" s="37">
        <v>3</v>
      </c>
      <c r="T558" s="115">
        <v>9</v>
      </c>
      <c r="U558" s="58" t="s">
        <v>1676</v>
      </c>
      <c r="V558" s="37" t="s">
        <v>42</v>
      </c>
      <c r="W558" s="40" t="s">
        <v>1632</v>
      </c>
    </row>
    <row r="559" s="9" customFormat="1" ht="36" spans="1:23">
      <c r="A559" s="36">
        <v>547</v>
      </c>
      <c r="B559" s="58" t="s">
        <v>1677</v>
      </c>
      <c r="C559" s="37" t="s">
        <v>33</v>
      </c>
      <c r="D559" s="115" t="s">
        <v>54</v>
      </c>
      <c r="E559" s="58" t="s">
        <v>1678</v>
      </c>
      <c r="F559" s="69" t="s">
        <v>108</v>
      </c>
      <c r="G559" s="69" t="s">
        <v>587</v>
      </c>
      <c r="H559" s="37" t="s">
        <v>1570</v>
      </c>
      <c r="I559" s="115" t="s">
        <v>1679</v>
      </c>
      <c r="J559" s="72">
        <f>1400*0.12</f>
        <v>168</v>
      </c>
      <c r="K559" s="85"/>
      <c r="L559" s="72">
        <f t="shared" si="3"/>
        <v>168</v>
      </c>
      <c r="M559" s="59"/>
      <c r="N559" s="59"/>
      <c r="O559" s="59">
        <v>2</v>
      </c>
      <c r="P559" s="37">
        <v>350</v>
      </c>
      <c r="Q559" s="115">
        <v>1400</v>
      </c>
      <c r="R559" s="59">
        <v>1</v>
      </c>
      <c r="S559" s="37">
        <v>100</v>
      </c>
      <c r="T559" s="115">
        <v>353</v>
      </c>
      <c r="U559" s="58" t="s">
        <v>1680</v>
      </c>
      <c r="V559" s="37" t="s">
        <v>42</v>
      </c>
      <c r="W559" s="40" t="s">
        <v>1632</v>
      </c>
    </row>
    <row r="560" s="9" customFormat="1" ht="48" spans="1:23">
      <c r="A560" s="36">
        <v>548</v>
      </c>
      <c r="B560" s="58" t="s">
        <v>1681</v>
      </c>
      <c r="C560" s="37" t="s">
        <v>33</v>
      </c>
      <c r="D560" s="115" t="s">
        <v>37</v>
      </c>
      <c r="E560" s="58" t="s">
        <v>1682</v>
      </c>
      <c r="F560" s="69" t="s">
        <v>108</v>
      </c>
      <c r="G560" s="69" t="s">
        <v>587</v>
      </c>
      <c r="H560" s="37" t="s">
        <v>1570</v>
      </c>
      <c r="I560" s="115" t="s">
        <v>1683</v>
      </c>
      <c r="J560" s="72">
        <f>658*0.15</f>
        <v>98.7</v>
      </c>
      <c r="K560" s="85"/>
      <c r="L560" s="72">
        <f t="shared" si="3"/>
        <v>98.7</v>
      </c>
      <c r="M560" s="59"/>
      <c r="N560" s="59"/>
      <c r="O560" s="59">
        <v>1</v>
      </c>
      <c r="P560" s="37">
        <v>165</v>
      </c>
      <c r="Q560" s="115">
        <v>658</v>
      </c>
      <c r="R560" s="59"/>
      <c r="S560" s="37">
        <v>31</v>
      </c>
      <c r="T560" s="115">
        <v>118</v>
      </c>
      <c r="U560" s="58" t="s">
        <v>1684</v>
      </c>
      <c r="V560" s="37" t="s">
        <v>42</v>
      </c>
      <c r="W560" s="40" t="s">
        <v>1632</v>
      </c>
    </row>
    <row r="561" s="9" customFormat="1" ht="36" spans="1:23">
      <c r="A561" s="36">
        <v>549</v>
      </c>
      <c r="B561" s="37" t="s">
        <v>1685</v>
      </c>
      <c r="C561" s="37" t="s">
        <v>33</v>
      </c>
      <c r="D561" s="37" t="s">
        <v>37</v>
      </c>
      <c r="E561" s="37" t="s">
        <v>1228</v>
      </c>
      <c r="F561" s="69" t="s">
        <v>108</v>
      </c>
      <c r="G561" s="69" t="s">
        <v>587</v>
      </c>
      <c r="H561" s="37" t="s">
        <v>1570</v>
      </c>
      <c r="I561" s="115" t="s">
        <v>1686</v>
      </c>
      <c r="J561" s="36">
        <f>800*0.15</f>
        <v>120</v>
      </c>
      <c r="K561" s="85"/>
      <c r="L561" s="72">
        <f t="shared" si="3"/>
        <v>120</v>
      </c>
      <c r="M561" s="59"/>
      <c r="N561" s="59"/>
      <c r="O561" s="59">
        <v>1</v>
      </c>
      <c r="P561" s="37">
        <v>200</v>
      </c>
      <c r="Q561" s="37">
        <v>800</v>
      </c>
      <c r="R561" s="59"/>
      <c r="S561" s="37">
        <v>31</v>
      </c>
      <c r="T561" s="37">
        <v>118</v>
      </c>
      <c r="U561" s="58" t="s">
        <v>1687</v>
      </c>
      <c r="V561" s="37" t="s">
        <v>42</v>
      </c>
      <c r="W561" s="40" t="s">
        <v>1632</v>
      </c>
    </row>
    <row r="562" s="9" customFormat="1" ht="36" spans="1:23">
      <c r="A562" s="36">
        <v>550</v>
      </c>
      <c r="B562" s="58" t="s">
        <v>1688</v>
      </c>
      <c r="C562" s="37" t="s">
        <v>33</v>
      </c>
      <c r="D562" s="115" t="s">
        <v>37</v>
      </c>
      <c r="E562" s="58" t="s">
        <v>1689</v>
      </c>
      <c r="F562" s="69" t="s">
        <v>108</v>
      </c>
      <c r="G562" s="69" t="s">
        <v>587</v>
      </c>
      <c r="H562" s="37" t="s">
        <v>1570</v>
      </c>
      <c r="I562" s="115" t="s">
        <v>1690</v>
      </c>
      <c r="J562" s="72">
        <f>630*0.15</f>
        <v>94.5</v>
      </c>
      <c r="K562" s="85"/>
      <c r="L562" s="72">
        <f t="shared" si="3"/>
        <v>94.5</v>
      </c>
      <c r="M562" s="59"/>
      <c r="N562" s="59"/>
      <c r="O562" s="59">
        <v>1</v>
      </c>
      <c r="P562" s="37">
        <v>157</v>
      </c>
      <c r="Q562" s="115">
        <v>630</v>
      </c>
      <c r="R562" s="59"/>
      <c r="S562" s="37">
        <v>35</v>
      </c>
      <c r="T562" s="115">
        <v>124</v>
      </c>
      <c r="U562" s="58" t="s">
        <v>1691</v>
      </c>
      <c r="V562" s="37" t="s">
        <v>42</v>
      </c>
      <c r="W562" s="40" t="s">
        <v>1632</v>
      </c>
    </row>
    <row r="563" s="9" customFormat="1" ht="24" spans="1:23">
      <c r="A563" s="36">
        <v>551</v>
      </c>
      <c r="B563" s="38" t="s">
        <v>1692</v>
      </c>
      <c r="C563" s="37" t="s">
        <v>33</v>
      </c>
      <c r="D563" s="115" t="s">
        <v>74</v>
      </c>
      <c r="E563" s="58" t="s">
        <v>905</v>
      </c>
      <c r="F563" s="69" t="s">
        <v>108</v>
      </c>
      <c r="G563" s="69" t="s">
        <v>587</v>
      </c>
      <c r="H563" s="37" t="s">
        <v>1570</v>
      </c>
      <c r="I563" s="115" t="s">
        <v>1693</v>
      </c>
      <c r="J563" s="72">
        <v>8</v>
      </c>
      <c r="K563" s="85"/>
      <c r="L563" s="72">
        <f t="shared" si="3"/>
        <v>8</v>
      </c>
      <c r="M563" s="59"/>
      <c r="N563" s="59"/>
      <c r="O563" s="59">
        <v>1</v>
      </c>
      <c r="P563" s="37">
        <v>90</v>
      </c>
      <c r="Q563" s="115">
        <v>300</v>
      </c>
      <c r="R563" s="59">
        <v>1</v>
      </c>
      <c r="S563" s="37">
        <v>43</v>
      </c>
      <c r="T563" s="115">
        <v>150</v>
      </c>
      <c r="U563" s="58" t="s">
        <v>1694</v>
      </c>
      <c r="V563" s="37" t="s">
        <v>42</v>
      </c>
      <c r="W563" s="40" t="s">
        <v>1632</v>
      </c>
    </row>
    <row r="564" s="9" customFormat="1" ht="60" spans="1:23">
      <c r="A564" s="36">
        <v>552</v>
      </c>
      <c r="B564" s="58" t="s">
        <v>1695</v>
      </c>
      <c r="C564" s="37" t="s">
        <v>33</v>
      </c>
      <c r="D564" s="115" t="s">
        <v>37</v>
      </c>
      <c r="E564" s="58" t="s">
        <v>1696</v>
      </c>
      <c r="F564" s="69" t="s">
        <v>108</v>
      </c>
      <c r="G564" s="69" t="s">
        <v>587</v>
      </c>
      <c r="H564" s="37" t="s">
        <v>1570</v>
      </c>
      <c r="I564" s="115" t="s">
        <v>1697</v>
      </c>
      <c r="J564" s="125">
        <f>4573*0.12</f>
        <v>548.76</v>
      </c>
      <c r="K564" s="85"/>
      <c r="L564" s="72">
        <f t="shared" si="3"/>
        <v>548.76</v>
      </c>
      <c r="M564" s="59"/>
      <c r="N564" s="59"/>
      <c r="O564" s="59">
        <v>4</v>
      </c>
      <c r="P564" s="37">
        <v>1140</v>
      </c>
      <c r="Q564" s="115">
        <v>4573</v>
      </c>
      <c r="R564" s="59"/>
      <c r="S564" s="37">
        <v>168</v>
      </c>
      <c r="T564" s="115">
        <v>614</v>
      </c>
      <c r="U564" s="58" t="s">
        <v>1698</v>
      </c>
      <c r="V564" s="37" t="s">
        <v>42</v>
      </c>
      <c r="W564" s="40" t="s">
        <v>1632</v>
      </c>
    </row>
    <row r="565" s="9" customFormat="1" ht="72" spans="1:23">
      <c r="A565" s="36">
        <v>553</v>
      </c>
      <c r="B565" s="36" t="s">
        <v>1699</v>
      </c>
      <c r="C565" s="37" t="s">
        <v>33</v>
      </c>
      <c r="D565" s="37" t="s">
        <v>54</v>
      </c>
      <c r="E565" s="119" t="s">
        <v>1700</v>
      </c>
      <c r="F565" s="69" t="s">
        <v>108</v>
      </c>
      <c r="G565" s="69" t="s">
        <v>587</v>
      </c>
      <c r="H565" s="37" t="s">
        <v>1570</v>
      </c>
      <c r="I565" s="38" t="s">
        <v>1701</v>
      </c>
      <c r="J565" s="72">
        <f>6958*0.12</f>
        <v>834.96</v>
      </c>
      <c r="K565" s="85"/>
      <c r="L565" s="72">
        <f t="shared" si="3"/>
        <v>834.96</v>
      </c>
      <c r="M565" s="59"/>
      <c r="N565" s="59"/>
      <c r="O565" s="59">
        <v>7</v>
      </c>
      <c r="P565" s="37">
        <v>1645</v>
      </c>
      <c r="Q565" s="37">
        <v>6958</v>
      </c>
      <c r="R565" s="59"/>
      <c r="S565" s="37">
        <f>19+26+25+59+46+69+67</f>
        <v>311</v>
      </c>
      <c r="T565" s="37">
        <f>64+74+73+235+157+284+273</f>
        <v>1160</v>
      </c>
      <c r="U565" s="58" t="s">
        <v>1702</v>
      </c>
      <c r="V565" s="37" t="s">
        <v>42</v>
      </c>
      <c r="W565" s="40" t="s">
        <v>1632</v>
      </c>
    </row>
    <row r="566" s="9" customFormat="1" ht="36" spans="1:23">
      <c r="A566" s="36">
        <v>554</v>
      </c>
      <c r="B566" s="58" t="s">
        <v>1703</v>
      </c>
      <c r="C566" s="37" t="s">
        <v>33</v>
      </c>
      <c r="D566" s="115" t="s">
        <v>37</v>
      </c>
      <c r="E566" s="58" t="s">
        <v>97</v>
      </c>
      <c r="F566" s="69" t="s">
        <v>108</v>
      </c>
      <c r="G566" s="69" t="s">
        <v>587</v>
      </c>
      <c r="H566" s="37" t="s">
        <v>1570</v>
      </c>
      <c r="I566" s="115" t="s">
        <v>1704</v>
      </c>
      <c r="J566" s="125">
        <f>300*0.15</f>
        <v>45</v>
      </c>
      <c r="K566" s="85"/>
      <c r="L566" s="72">
        <f t="shared" si="3"/>
        <v>45</v>
      </c>
      <c r="M566" s="59"/>
      <c r="N566" s="59"/>
      <c r="O566" s="59">
        <v>1</v>
      </c>
      <c r="P566" s="37">
        <v>75</v>
      </c>
      <c r="Q566" s="115">
        <v>300</v>
      </c>
      <c r="R566" s="59"/>
      <c r="S566" s="37">
        <v>13</v>
      </c>
      <c r="T566" s="115">
        <v>48</v>
      </c>
      <c r="U566" s="58" t="s">
        <v>1705</v>
      </c>
      <c r="V566" s="37" t="s">
        <v>42</v>
      </c>
      <c r="W566" s="40" t="s">
        <v>1632</v>
      </c>
    </row>
    <row r="567" s="9" customFormat="1" ht="36" spans="1:23">
      <c r="A567" s="36">
        <v>555</v>
      </c>
      <c r="B567" s="36" t="s">
        <v>1706</v>
      </c>
      <c r="C567" s="37" t="s">
        <v>33</v>
      </c>
      <c r="D567" s="115" t="s">
        <v>37</v>
      </c>
      <c r="E567" s="37" t="s">
        <v>855</v>
      </c>
      <c r="F567" s="69" t="s">
        <v>108</v>
      </c>
      <c r="G567" s="69" t="s">
        <v>587</v>
      </c>
      <c r="H567" s="37" t="s">
        <v>1570</v>
      </c>
      <c r="I567" s="37" t="s">
        <v>1707</v>
      </c>
      <c r="J567" s="72">
        <f>220*0.15</f>
        <v>33</v>
      </c>
      <c r="K567" s="85"/>
      <c r="L567" s="72">
        <f t="shared" si="3"/>
        <v>33</v>
      </c>
      <c r="M567" s="59"/>
      <c r="N567" s="59"/>
      <c r="O567" s="59">
        <v>1</v>
      </c>
      <c r="P567" s="37">
        <v>60</v>
      </c>
      <c r="Q567" s="37">
        <v>220</v>
      </c>
      <c r="R567" s="59"/>
      <c r="S567" s="37">
        <v>23</v>
      </c>
      <c r="T567" s="37">
        <v>102</v>
      </c>
      <c r="U567" s="58" t="s">
        <v>1708</v>
      </c>
      <c r="V567" s="37" t="s">
        <v>42</v>
      </c>
      <c r="W567" s="40" t="s">
        <v>1632</v>
      </c>
    </row>
    <row r="568" s="9" customFormat="1" ht="48" spans="1:23">
      <c r="A568" s="36">
        <v>556</v>
      </c>
      <c r="B568" s="36" t="s">
        <v>1709</v>
      </c>
      <c r="C568" s="37" t="s">
        <v>33</v>
      </c>
      <c r="D568" s="115" t="s">
        <v>37</v>
      </c>
      <c r="E568" s="37" t="s">
        <v>1710</v>
      </c>
      <c r="F568" s="69" t="s">
        <v>108</v>
      </c>
      <c r="G568" s="69" t="s">
        <v>587</v>
      </c>
      <c r="H568" s="37" t="s">
        <v>1570</v>
      </c>
      <c r="I568" s="37" t="s">
        <v>1711</v>
      </c>
      <c r="J568" s="72">
        <f>496*0.15</f>
        <v>74.4</v>
      </c>
      <c r="K568" s="85"/>
      <c r="L568" s="72">
        <f t="shared" si="3"/>
        <v>74.4</v>
      </c>
      <c r="M568" s="59"/>
      <c r="N568" s="59"/>
      <c r="O568" s="59">
        <v>1</v>
      </c>
      <c r="P568" s="37">
        <v>124</v>
      </c>
      <c r="Q568" s="37">
        <v>496</v>
      </c>
      <c r="R568" s="59"/>
      <c r="S568" s="37">
        <v>39</v>
      </c>
      <c r="T568" s="37">
        <v>135</v>
      </c>
      <c r="U568" s="58" t="s">
        <v>1712</v>
      </c>
      <c r="V568" s="37" t="s">
        <v>42</v>
      </c>
      <c r="W568" s="40" t="s">
        <v>1632</v>
      </c>
    </row>
    <row r="569" s="9" customFormat="1" ht="24" spans="1:23">
      <c r="A569" s="36">
        <v>557</v>
      </c>
      <c r="B569" s="36" t="s">
        <v>1713</v>
      </c>
      <c r="C569" s="37" t="s">
        <v>33</v>
      </c>
      <c r="D569" s="37" t="s">
        <v>54</v>
      </c>
      <c r="E569" s="38" t="s">
        <v>1710</v>
      </c>
      <c r="F569" s="69" t="s">
        <v>108</v>
      </c>
      <c r="G569" s="69" t="s">
        <v>587</v>
      </c>
      <c r="H569" s="37" t="s">
        <v>1570</v>
      </c>
      <c r="I569" s="38" t="s">
        <v>1714</v>
      </c>
      <c r="J569" s="72">
        <f>860*0.12</f>
        <v>103.2</v>
      </c>
      <c r="K569" s="85"/>
      <c r="L569" s="72">
        <f t="shared" si="3"/>
        <v>103.2</v>
      </c>
      <c r="M569" s="59"/>
      <c r="N569" s="59"/>
      <c r="O569" s="59">
        <v>1</v>
      </c>
      <c r="P569" s="37">
        <v>215</v>
      </c>
      <c r="Q569" s="37">
        <v>860</v>
      </c>
      <c r="R569" s="59"/>
      <c r="S569" s="37">
        <v>31</v>
      </c>
      <c r="T569" s="37">
        <v>119</v>
      </c>
      <c r="U569" s="58" t="s">
        <v>1715</v>
      </c>
      <c r="V569" s="37" t="s">
        <v>42</v>
      </c>
      <c r="W569" s="40" t="s">
        <v>1632</v>
      </c>
    </row>
    <row r="570" s="9" customFormat="1" ht="48" spans="1:23">
      <c r="A570" s="36">
        <v>558</v>
      </c>
      <c r="B570" s="36" t="s">
        <v>1716</v>
      </c>
      <c r="C570" s="37" t="s">
        <v>33</v>
      </c>
      <c r="D570" s="115" t="s">
        <v>37</v>
      </c>
      <c r="E570" s="38" t="s">
        <v>1717</v>
      </c>
      <c r="F570" s="69" t="s">
        <v>108</v>
      </c>
      <c r="G570" s="69" t="s">
        <v>587</v>
      </c>
      <c r="H570" s="37" t="s">
        <v>1570</v>
      </c>
      <c r="I570" s="38" t="s">
        <v>1718</v>
      </c>
      <c r="J570" s="72">
        <f>1020*0.15</f>
        <v>153</v>
      </c>
      <c r="K570" s="85"/>
      <c r="L570" s="72">
        <f t="shared" si="3"/>
        <v>153</v>
      </c>
      <c r="M570" s="59"/>
      <c r="N570" s="59"/>
      <c r="O570" s="59">
        <v>1</v>
      </c>
      <c r="P570" s="37">
        <v>255</v>
      </c>
      <c r="Q570" s="37">
        <v>1020</v>
      </c>
      <c r="R570" s="59"/>
      <c r="S570" s="37">
        <v>38</v>
      </c>
      <c r="T570" s="37">
        <v>141</v>
      </c>
      <c r="U570" s="58" t="s">
        <v>1719</v>
      </c>
      <c r="V570" s="37" t="s">
        <v>42</v>
      </c>
      <c r="W570" s="40" t="s">
        <v>1632</v>
      </c>
    </row>
    <row r="571" s="9" customFormat="1" ht="36" spans="1:23">
      <c r="A571" s="36">
        <v>559</v>
      </c>
      <c r="B571" s="36" t="s">
        <v>1720</v>
      </c>
      <c r="C571" s="37" t="s">
        <v>33</v>
      </c>
      <c r="D571" s="115" t="s">
        <v>37</v>
      </c>
      <c r="E571" s="37" t="s">
        <v>1721</v>
      </c>
      <c r="F571" s="69" t="s">
        <v>108</v>
      </c>
      <c r="G571" s="69" t="s">
        <v>587</v>
      </c>
      <c r="H571" s="37" t="s">
        <v>1570</v>
      </c>
      <c r="I571" s="38" t="s">
        <v>1722</v>
      </c>
      <c r="J571" s="72">
        <f>130*0.15</f>
        <v>19.5</v>
      </c>
      <c r="K571" s="85"/>
      <c r="L571" s="72">
        <f t="shared" si="3"/>
        <v>19.5</v>
      </c>
      <c r="M571" s="59"/>
      <c r="N571" s="59"/>
      <c r="O571" s="59">
        <v>1</v>
      </c>
      <c r="P571" s="38">
        <v>32</v>
      </c>
      <c r="Q571" s="38">
        <v>130</v>
      </c>
      <c r="R571" s="59"/>
      <c r="S571" s="38">
        <v>13</v>
      </c>
      <c r="T571" s="38">
        <v>58</v>
      </c>
      <c r="U571" s="58" t="s">
        <v>1723</v>
      </c>
      <c r="V571" s="37" t="s">
        <v>42</v>
      </c>
      <c r="W571" s="40" t="s">
        <v>1632</v>
      </c>
    </row>
    <row r="572" s="9" customFormat="1" ht="36" spans="1:23">
      <c r="A572" s="36">
        <v>560</v>
      </c>
      <c r="B572" s="36" t="s">
        <v>1724</v>
      </c>
      <c r="C572" s="37" t="s">
        <v>33</v>
      </c>
      <c r="D572" s="115" t="s">
        <v>37</v>
      </c>
      <c r="E572" s="38" t="s">
        <v>1725</v>
      </c>
      <c r="F572" s="69" t="s">
        <v>108</v>
      </c>
      <c r="G572" s="69" t="s">
        <v>587</v>
      </c>
      <c r="H572" s="37" t="s">
        <v>1570</v>
      </c>
      <c r="I572" s="38" t="s">
        <v>1726</v>
      </c>
      <c r="J572" s="72">
        <f>1192*0.15</f>
        <v>178.8</v>
      </c>
      <c r="K572" s="85"/>
      <c r="L572" s="72">
        <f t="shared" si="3"/>
        <v>178.8</v>
      </c>
      <c r="M572" s="59"/>
      <c r="N572" s="59"/>
      <c r="O572" s="59">
        <v>1</v>
      </c>
      <c r="P572" s="38">
        <v>290</v>
      </c>
      <c r="Q572" s="38">
        <v>1192</v>
      </c>
      <c r="R572" s="59"/>
      <c r="S572" s="38">
        <v>37</v>
      </c>
      <c r="T572" s="38">
        <v>152</v>
      </c>
      <c r="U572" s="58" t="s">
        <v>1727</v>
      </c>
      <c r="V572" s="37" t="s">
        <v>42</v>
      </c>
      <c r="W572" s="40" t="s">
        <v>1632</v>
      </c>
    </row>
    <row r="573" s="9" customFormat="1" ht="36" spans="1:23">
      <c r="A573" s="36">
        <v>561</v>
      </c>
      <c r="B573" s="58" t="s">
        <v>1728</v>
      </c>
      <c r="C573" s="37" t="s">
        <v>33</v>
      </c>
      <c r="D573" s="37" t="s">
        <v>54</v>
      </c>
      <c r="E573" s="118" t="s">
        <v>1729</v>
      </c>
      <c r="F573" s="69" t="s">
        <v>108</v>
      </c>
      <c r="G573" s="69" t="s">
        <v>587</v>
      </c>
      <c r="H573" s="37" t="s">
        <v>1570</v>
      </c>
      <c r="I573" s="37" t="s">
        <v>1730</v>
      </c>
      <c r="J573" s="72">
        <f>1980*0.12+135</f>
        <v>372.6</v>
      </c>
      <c r="K573" s="85"/>
      <c r="L573" s="72">
        <f t="shared" si="3"/>
        <v>372.6</v>
      </c>
      <c r="M573" s="59"/>
      <c r="N573" s="59"/>
      <c r="O573" s="59">
        <v>2</v>
      </c>
      <c r="P573" s="37">
        <v>1115</v>
      </c>
      <c r="Q573" s="37">
        <v>4467</v>
      </c>
      <c r="R573" s="59"/>
      <c r="S573" s="37">
        <f>56+25+51</f>
        <v>132</v>
      </c>
      <c r="T573" s="37">
        <f>220+92+164</f>
        <v>476</v>
      </c>
      <c r="U573" s="58" t="s">
        <v>1731</v>
      </c>
      <c r="V573" s="37" t="s">
        <v>42</v>
      </c>
      <c r="W573" s="40" t="s">
        <v>1632</v>
      </c>
    </row>
    <row r="574" s="9" customFormat="1" ht="36" spans="1:23">
      <c r="A574" s="36">
        <v>562</v>
      </c>
      <c r="B574" s="68" t="s">
        <v>1732</v>
      </c>
      <c r="C574" s="37" t="s">
        <v>33</v>
      </c>
      <c r="D574" s="115" t="s">
        <v>37</v>
      </c>
      <c r="E574" s="38" t="s">
        <v>1733</v>
      </c>
      <c r="F574" s="69" t="s">
        <v>108</v>
      </c>
      <c r="G574" s="69" t="s">
        <v>587</v>
      </c>
      <c r="H574" s="37" t="s">
        <v>1570</v>
      </c>
      <c r="I574" s="115" t="s">
        <v>1734</v>
      </c>
      <c r="J574" s="72">
        <f>15*5</f>
        <v>75</v>
      </c>
      <c r="K574" s="85"/>
      <c r="L574" s="72">
        <f t="shared" si="3"/>
        <v>75</v>
      </c>
      <c r="M574" s="59"/>
      <c r="N574" s="59"/>
      <c r="O574" s="59">
        <v>1</v>
      </c>
      <c r="P574" s="37">
        <v>4500</v>
      </c>
      <c r="Q574" s="115">
        <v>18000</v>
      </c>
      <c r="R574" s="59"/>
      <c r="S574" s="37">
        <f>15*50</f>
        <v>750</v>
      </c>
      <c r="T574" s="115">
        <f>S574*4</f>
        <v>3000</v>
      </c>
      <c r="U574" s="58" t="s">
        <v>1735</v>
      </c>
      <c r="V574" s="37" t="s">
        <v>42</v>
      </c>
      <c r="W574" s="40" t="s">
        <v>1632</v>
      </c>
    </row>
    <row r="575" s="9" customFormat="1" ht="36" spans="1:23">
      <c r="A575" s="36">
        <v>563</v>
      </c>
      <c r="B575" s="58" t="s">
        <v>1736</v>
      </c>
      <c r="C575" s="37" t="s">
        <v>33</v>
      </c>
      <c r="D575" s="37" t="s">
        <v>37</v>
      </c>
      <c r="E575" s="118" t="s">
        <v>323</v>
      </c>
      <c r="F575" s="69" t="s">
        <v>108</v>
      </c>
      <c r="G575" s="69" t="s">
        <v>587</v>
      </c>
      <c r="H575" s="37" t="s">
        <v>1570</v>
      </c>
      <c r="I575" s="37" t="s">
        <v>1737</v>
      </c>
      <c r="J575" s="72">
        <f>104*0.15</f>
        <v>15.6</v>
      </c>
      <c r="K575" s="85"/>
      <c r="L575" s="72">
        <f t="shared" si="3"/>
        <v>15.6</v>
      </c>
      <c r="M575" s="59"/>
      <c r="N575" s="59"/>
      <c r="O575" s="59">
        <v>1</v>
      </c>
      <c r="P575" s="37">
        <v>32</v>
      </c>
      <c r="Q575" s="37">
        <v>104</v>
      </c>
      <c r="R575" s="59"/>
      <c r="S575" s="37">
        <v>11</v>
      </c>
      <c r="T575" s="37">
        <v>38</v>
      </c>
      <c r="U575" s="58" t="s">
        <v>1738</v>
      </c>
      <c r="V575" s="37" t="s">
        <v>42</v>
      </c>
      <c r="W575" s="40" t="s">
        <v>1632</v>
      </c>
    </row>
    <row r="576" s="9" customFormat="1" ht="72" spans="1:23">
      <c r="A576" s="36">
        <v>564</v>
      </c>
      <c r="B576" s="58" t="s">
        <v>1739</v>
      </c>
      <c r="C576" s="37" t="s">
        <v>33</v>
      </c>
      <c r="D576" s="37" t="s">
        <v>54</v>
      </c>
      <c r="E576" s="118" t="s">
        <v>1740</v>
      </c>
      <c r="F576" s="69" t="s">
        <v>108</v>
      </c>
      <c r="G576" s="69" t="s">
        <v>587</v>
      </c>
      <c r="H576" s="37" t="s">
        <v>1570</v>
      </c>
      <c r="I576" s="37" t="s">
        <v>1730</v>
      </c>
      <c r="J576" s="72">
        <v>250</v>
      </c>
      <c r="K576" s="85"/>
      <c r="L576" s="72">
        <f t="shared" si="3"/>
        <v>250</v>
      </c>
      <c r="M576" s="59"/>
      <c r="N576" s="59"/>
      <c r="O576" s="59">
        <v>3</v>
      </c>
      <c r="P576" s="37">
        <v>1239</v>
      </c>
      <c r="Q576" s="37">
        <v>4956</v>
      </c>
      <c r="R576" s="59">
        <v>2</v>
      </c>
      <c r="S576" s="37">
        <f>146+181+148</f>
        <v>475</v>
      </c>
      <c r="T576" s="37">
        <f>556+690+511</f>
        <v>1757</v>
      </c>
      <c r="U576" s="58" t="s">
        <v>1741</v>
      </c>
      <c r="V576" s="37" t="s">
        <v>42</v>
      </c>
      <c r="W576" s="40" t="s">
        <v>1632</v>
      </c>
    </row>
    <row r="577" s="9" customFormat="1" ht="24" spans="1:23">
      <c r="A577" s="36">
        <v>565</v>
      </c>
      <c r="B577" s="58" t="s">
        <v>1742</v>
      </c>
      <c r="C577" s="37" t="s">
        <v>33</v>
      </c>
      <c r="D577" s="37" t="s">
        <v>54</v>
      </c>
      <c r="E577" s="118" t="s">
        <v>1743</v>
      </c>
      <c r="F577" s="69" t="s">
        <v>108</v>
      </c>
      <c r="G577" s="69" t="s">
        <v>587</v>
      </c>
      <c r="H577" s="37" t="s">
        <v>1570</v>
      </c>
      <c r="I577" s="118" t="s">
        <v>1744</v>
      </c>
      <c r="J577" s="72">
        <f>1357*0.12</f>
        <v>162.84</v>
      </c>
      <c r="K577" s="85"/>
      <c r="L577" s="72">
        <f t="shared" si="3"/>
        <v>162.84</v>
      </c>
      <c r="M577" s="59"/>
      <c r="N577" s="59"/>
      <c r="O577" s="59">
        <v>1</v>
      </c>
      <c r="P577" s="37">
        <v>272</v>
      </c>
      <c r="Q577" s="37">
        <v>1357</v>
      </c>
      <c r="R577" s="59"/>
      <c r="S577" s="37">
        <v>134</v>
      </c>
      <c r="T577" s="37">
        <v>508</v>
      </c>
      <c r="U577" s="58" t="s">
        <v>1745</v>
      </c>
      <c r="V577" s="37" t="s">
        <v>42</v>
      </c>
      <c r="W577" s="40" t="s">
        <v>1632</v>
      </c>
    </row>
    <row r="578" s="9" customFormat="1" ht="36" spans="1:23">
      <c r="A578" s="36">
        <v>566</v>
      </c>
      <c r="B578" s="58" t="s">
        <v>1746</v>
      </c>
      <c r="C578" s="37" t="s">
        <v>33</v>
      </c>
      <c r="D578" s="37" t="s">
        <v>37</v>
      </c>
      <c r="E578" s="118" t="s">
        <v>715</v>
      </c>
      <c r="F578" s="69" t="s">
        <v>108</v>
      </c>
      <c r="G578" s="69" t="s">
        <v>587</v>
      </c>
      <c r="H578" s="37" t="s">
        <v>1570</v>
      </c>
      <c r="I578" s="118" t="s">
        <v>1747</v>
      </c>
      <c r="J578" s="72">
        <f>102*0.12</f>
        <v>12.24</v>
      </c>
      <c r="K578" s="85"/>
      <c r="L578" s="72">
        <f t="shared" si="3"/>
        <v>12.24</v>
      </c>
      <c r="M578" s="59"/>
      <c r="N578" s="59"/>
      <c r="O578" s="59">
        <v>1</v>
      </c>
      <c r="P578" s="37">
        <v>25</v>
      </c>
      <c r="Q578" s="37">
        <v>102</v>
      </c>
      <c r="R578" s="59">
        <v>1</v>
      </c>
      <c r="S578" s="37">
        <v>9</v>
      </c>
      <c r="T578" s="37">
        <v>37</v>
      </c>
      <c r="U578" s="58" t="s">
        <v>1748</v>
      </c>
      <c r="V578" s="37" t="s">
        <v>42</v>
      </c>
      <c r="W578" s="40" t="s">
        <v>1632</v>
      </c>
    </row>
    <row r="579" s="9" customFormat="1" ht="60" spans="1:23">
      <c r="A579" s="36">
        <v>567</v>
      </c>
      <c r="B579" s="58" t="s">
        <v>1749</v>
      </c>
      <c r="C579" s="37" t="s">
        <v>33</v>
      </c>
      <c r="D579" s="37" t="s">
        <v>54</v>
      </c>
      <c r="E579" s="118" t="s">
        <v>1750</v>
      </c>
      <c r="F579" s="69" t="s">
        <v>108</v>
      </c>
      <c r="G579" s="69" t="s">
        <v>587</v>
      </c>
      <c r="H579" s="37" t="s">
        <v>1570</v>
      </c>
      <c r="I579" s="118" t="s">
        <v>1751</v>
      </c>
      <c r="J579" s="72">
        <f>2510*0.12</f>
        <v>301.2</v>
      </c>
      <c r="K579" s="85"/>
      <c r="L579" s="72">
        <f t="shared" si="3"/>
        <v>301.2</v>
      </c>
      <c r="M579" s="59"/>
      <c r="N579" s="59"/>
      <c r="O579" s="59">
        <v>2</v>
      </c>
      <c r="P579" s="37">
        <v>655</v>
      </c>
      <c r="Q579" s="37">
        <v>2510</v>
      </c>
      <c r="R579" s="59"/>
      <c r="S579" s="37">
        <v>52</v>
      </c>
      <c r="T579" s="37">
        <v>198</v>
      </c>
      <c r="U579" s="58" t="s">
        <v>1752</v>
      </c>
      <c r="V579" s="37" t="s">
        <v>42</v>
      </c>
      <c r="W579" s="40" t="s">
        <v>1632</v>
      </c>
    </row>
    <row r="580" s="9" customFormat="1" ht="48" spans="1:23">
      <c r="A580" s="36">
        <v>568</v>
      </c>
      <c r="B580" s="115" t="s">
        <v>1753</v>
      </c>
      <c r="C580" s="37" t="s">
        <v>33</v>
      </c>
      <c r="D580" s="37" t="s">
        <v>37</v>
      </c>
      <c r="E580" s="118" t="s">
        <v>659</v>
      </c>
      <c r="F580" s="69" t="s">
        <v>108</v>
      </c>
      <c r="G580" s="69" t="s">
        <v>587</v>
      </c>
      <c r="H580" s="37" t="s">
        <v>1570</v>
      </c>
      <c r="I580" s="37" t="s">
        <v>1754</v>
      </c>
      <c r="J580" s="72">
        <f>2111*0.15</f>
        <v>316.65</v>
      </c>
      <c r="K580" s="85"/>
      <c r="L580" s="72">
        <f t="shared" si="3"/>
        <v>316.65</v>
      </c>
      <c r="M580" s="59"/>
      <c r="N580" s="59"/>
      <c r="O580" s="59">
        <v>1</v>
      </c>
      <c r="P580" s="37">
        <v>647</v>
      </c>
      <c r="Q580" s="37">
        <v>2111</v>
      </c>
      <c r="R580" s="59">
        <v>1</v>
      </c>
      <c r="S580" s="37">
        <v>183</v>
      </c>
      <c r="T580" s="37">
        <v>693</v>
      </c>
      <c r="U580" s="58" t="s">
        <v>1755</v>
      </c>
      <c r="V580" s="37" t="s">
        <v>42</v>
      </c>
      <c r="W580" s="40" t="s">
        <v>1632</v>
      </c>
    </row>
    <row r="581" s="9" customFormat="1" ht="48" spans="1:23">
      <c r="A581" s="36">
        <v>569</v>
      </c>
      <c r="B581" s="115" t="s">
        <v>1756</v>
      </c>
      <c r="C581" s="37" t="s">
        <v>33</v>
      </c>
      <c r="D581" s="37" t="s">
        <v>37</v>
      </c>
      <c r="E581" s="118" t="s">
        <v>1426</v>
      </c>
      <c r="F581" s="69" t="s">
        <v>108</v>
      </c>
      <c r="G581" s="69" t="s">
        <v>587</v>
      </c>
      <c r="H581" s="37" t="s">
        <v>1570</v>
      </c>
      <c r="I581" s="37" t="s">
        <v>1757</v>
      </c>
      <c r="J581" s="72">
        <f>1362*0.15</f>
        <v>204.3</v>
      </c>
      <c r="K581" s="85"/>
      <c r="L581" s="72">
        <f t="shared" si="3"/>
        <v>204.3</v>
      </c>
      <c r="M581" s="59"/>
      <c r="N581" s="59"/>
      <c r="O581" s="59">
        <v>1</v>
      </c>
      <c r="P581" s="37">
        <v>406</v>
      </c>
      <c r="Q581" s="37">
        <v>1362</v>
      </c>
      <c r="R581" s="59"/>
      <c r="S581" s="37">
        <v>53</v>
      </c>
      <c r="T581" s="37">
        <v>406</v>
      </c>
      <c r="U581" s="58" t="s">
        <v>1758</v>
      </c>
      <c r="V581" s="37" t="s">
        <v>42</v>
      </c>
      <c r="W581" s="40" t="s">
        <v>1632</v>
      </c>
    </row>
    <row r="582" s="9" customFormat="1" ht="48" spans="1:23">
      <c r="A582" s="36">
        <v>570</v>
      </c>
      <c r="B582" s="115" t="s">
        <v>1759</v>
      </c>
      <c r="C582" s="37" t="s">
        <v>33</v>
      </c>
      <c r="D582" s="37" t="s">
        <v>37</v>
      </c>
      <c r="E582" s="118" t="s">
        <v>1760</v>
      </c>
      <c r="F582" s="69" t="s">
        <v>108</v>
      </c>
      <c r="G582" s="69" t="s">
        <v>587</v>
      </c>
      <c r="H582" s="37" t="s">
        <v>1570</v>
      </c>
      <c r="I582" s="37" t="s">
        <v>1761</v>
      </c>
      <c r="J582" s="72">
        <f>600*0.15</f>
        <v>90</v>
      </c>
      <c r="K582" s="85"/>
      <c r="L582" s="72">
        <f t="shared" si="3"/>
        <v>90</v>
      </c>
      <c r="M582" s="59"/>
      <c r="N582" s="59"/>
      <c r="O582" s="59">
        <v>1</v>
      </c>
      <c r="P582" s="37">
        <v>195</v>
      </c>
      <c r="Q582" s="37">
        <v>600</v>
      </c>
      <c r="R582" s="59"/>
      <c r="S582" s="37">
        <v>35</v>
      </c>
      <c r="T582" s="37">
        <v>92</v>
      </c>
      <c r="U582" s="58" t="s">
        <v>1762</v>
      </c>
      <c r="V582" s="37" t="s">
        <v>42</v>
      </c>
      <c r="W582" s="40" t="s">
        <v>1632</v>
      </c>
    </row>
    <row r="583" s="9" customFormat="1" ht="36" spans="1:23">
      <c r="A583" s="36">
        <v>571</v>
      </c>
      <c r="B583" s="58" t="s">
        <v>1763</v>
      </c>
      <c r="C583" s="37" t="s">
        <v>33</v>
      </c>
      <c r="D583" s="37" t="s">
        <v>37</v>
      </c>
      <c r="E583" s="118" t="s">
        <v>1764</v>
      </c>
      <c r="F583" s="69" t="s">
        <v>108</v>
      </c>
      <c r="G583" s="69" t="s">
        <v>587</v>
      </c>
      <c r="H583" s="37" t="s">
        <v>1570</v>
      </c>
      <c r="I583" s="37" t="s">
        <v>1765</v>
      </c>
      <c r="J583" s="72">
        <f>1676*0.15</f>
        <v>251.4</v>
      </c>
      <c r="K583" s="85"/>
      <c r="L583" s="72">
        <f t="shared" si="3"/>
        <v>251.4</v>
      </c>
      <c r="M583" s="59"/>
      <c r="N583" s="59"/>
      <c r="O583" s="59">
        <v>1</v>
      </c>
      <c r="P583" s="37">
        <v>487</v>
      </c>
      <c r="Q583" s="37">
        <v>1676</v>
      </c>
      <c r="R583" s="59"/>
      <c r="S583" s="37">
        <v>64</v>
      </c>
      <c r="T583" s="37">
        <v>227</v>
      </c>
      <c r="U583" s="58" t="s">
        <v>1766</v>
      </c>
      <c r="V583" s="37" t="s">
        <v>42</v>
      </c>
      <c r="W583" s="40" t="s">
        <v>1632</v>
      </c>
    </row>
    <row r="584" s="9" customFormat="1" ht="24" spans="1:23">
      <c r="A584" s="36">
        <v>572</v>
      </c>
      <c r="B584" s="58" t="s">
        <v>1767</v>
      </c>
      <c r="C584" s="37" t="s">
        <v>33</v>
      </c>
      <c r="D584" s="37" t="s">
        <v>54</v>
      </c>
      <c r="E584" s="118" t="s">
        <v>1081</v>
      </c>
      <c r="F584" s="69" t="s">
        <v>108</v>
      </c>
      <c r="G584" s="69" t="s">
        <v>587</v>
      </c>
      <c r="H584" s="37" t="s">
        <v>1570</v>
      </c>
      <c r="I584" s="118" t="s">
        <v>1768</v>
      </c>
      <c r="J584" s="72">
        <f>2495*0.12</f>
        <v>299.4</v>
      </c>
      <c r="K584" s="85"/>
      <c r="L584" s="72">
        <f t="shared" si="3"/>
        <v>299.4</v>
      </c>
      <c r="M584" s="59"/>
      <c r="N584" s="59"/>
      <c r="O584" s="59">
        <v>1</v>
      </c>
      <c r="P584" s="37">
        <v>504</v>
      </c>
      <c r="Q584" s="37">
        <v>2495</v>
      </c>
      <c r="R584" s="59"/>
      <c r="S584" s="37">
        <v>69</v>
      </c>
      <c r="T584" s="37">
        <v>243</v>
      </c>
      <c r="U584" s="58" t="s">
        <v>1769</v>
      </c>
      <c r="V584" s="37" t="s">
        <v>42</v>
      </c>
      <c r="W584" s="40" t="s">
        <v>1632</v>
      </c>
    </row>
    <row r="585" s="9" customFormat="1" ht="48" spans="1:23">
      <c r="A585" s="36">
        <v>573</v>
      </c>
      <c r="B585" s="115" t="s">
        <v>1770</v>
      </c>
      <c r="C585" s="37" t="s">
        <v>33</v>
      </c>
      <c r="D585" s="37" t="s">
        <v>37</v>
      </c>
      <c r="E585" s="118" t="s">
        <v>1771</v>
      </c>
      <c r="F585" s="69" t="s">
        <v>108</v>
      </c>
      <c r="G585" s="69" t="s">
        <v>587</v>
      </c>
      <c r="H585" s="37" t="s">
        <v>1570</v>
      </c>
      <c r="I585" s="37" t="s">
        <v>1772</v>
      </c>
      <c r="J585" s="72">
        <f>1096*0.15</f>
        <v>164.4</v>
      </c>
      <c r="K585" s="85"/>
      <c r="L585" s="72">
        <f t="shared" si="3"/>
        <v>164.4</v>
      </c>
      <c r="M585" s="59"/>
      <c r="N585" s="59"/>
      <c r="O585" s="59">
        <v>1</v>
      </c>
      <c r="P585" s="37">
        <v>335</v>
      </c>
      <c r="Q585" s="37">
        <v>1096</v>
      </c>
      <c r="R585" s="59"/>
      <c r="S585" s="37">
        <v>30</v>
      </c>
      <c r="T585" s="37">
        <v>85</v>
      </c>
      <c r="U585" s="58" t="s">
        <v>1773</v>
      </c>
      <c r="V585" s="37" t="s">
        <v>42</v>
      </c>
      <c r="W585" s="40" t="s">
        <v>1632</v>
      </c>
    </row>
    <row r="586" s="9" customFormat="1" ht="36" spans="1:23">
      <c r="A586" s="36">
        <v>574</v>
      </c>
      <c r="B586" s="68" t="s">
        <v>1774</v>
      </c>
      <c r="C586" s="37" t="s">
        <v>33</v>
      </c>
      <c r="D586" s="115" t="s">
        <v>37</v>
      </c>
      <c r="E586" s="38" t="s">
        <v>1103</v>
      </c>
      <c r="F586" s="69" t="s">
        <v>108</v>
      </c>
      <c r="G586" s="69" t="s">
        <v>587</v>
      </c>
      <c r="H586" s="37" t="s">
        <v>1570</v>
      </c>
      <c r="I586" s="115" t="s">
        <v>1775</v>
      </c>
      <c r="J586" s="72">
        <f>796*0.15</f>
        <v>119.4</v>
      </c>
      <c r="K586" s="85"/>
      <c r="L586" s="72">
        <f t="shared" si="3"/>
        <v>119.4</v>
      </c>
      <c r="M586" s="59"/>
      <c r="N586" s="59"/>
      <c r="O586" s="59">
        <v>1</v>
      </c>
      <c r="P586" s="37">
        <v>225</v>
      </c>
      <c r="Q586" s="115">
        <v>796</v>
      </c>
      <c r="R586" s="59"/>
      <c r="S586" s="37">
        <v>64</v>
      </c>
      <c r="T586" s="115">
        <v>134</v>
      </c>
      <c r="U586" s="58" t="s">
        <v>1776</v>
      </c>
      <c r="V586" s="37" t="s">
        <v>42</v>
      </c>
      <c r="W586" s="40" t="s">
        <v>1632</v>
      </c>
    </row>
    <row r="587" s="9" customFormat="1" ht="36" spans="1:23">
      <c r="A587" s="36">
        <v>575</v>
      </c>
      <c r="B587" s="68" t="s">
        <v>1777</v>
      </c>
      <c r="C587" s="37" t="s">
        <v>33</v>
      </c>
      <c r="D587" s="115" t="s">
        <v>37</v>
      </c>
      <c r="E587" s="38" t="s">
        <v>1778</v>
      </c>
      <c r="F587" s="69" t="s">
        <v>108</v>
      </c>
      <c r="G587" s="69" t="s">
        <v>587</v>
      </c>
      <c r="H587" s="37" t="s">
        <v>1570</v>
      </c>
      <c r="I587" s="68" t="s">
        <v>1779</v>
      </c>
      <c r="J587" s="72">
        <f>930*0.15</f>
        <v>139.5</v>
      </c>
      <c r="K587" s="85"/>
      <c r="L587" s="72">
        <f t="shared" si="3"/>
        <v>139.5</v>
      </c>
      <c r="M587" s="59"/>
      <c r="N587" s="59"/>
      <c r="O587" s="59">
        <v>1</v>
      </c>
      <c r="P587" s="37">
        <v>248</v>
      </c>
      <c r="Q587" s="115">
        <v>930</v>
      </c>
      <c r="R587" s="59"/>
      <c r="S587" s="37">
        <v>80</v>
      </c>
      <c r="T587" s="115">
        <v>239</v>
      </c>
      <c r="U587" s="58" t="s">
        <v>1780</v>
      </c>
      <c r="V587" s="37" t="s">
        <v>42</v>
      </c>
      <c r="W587" s="40" t="s">
        <v>1632</v>
      </c>
    </row>
    <row r="588" s="9" customFormat="1" ht="48" spans="1:23">
      <c r="A588" s="36">
        <v>576</v>
      </c>
      <c r="B588" s="58" t="s">
        <v>1781</v>
      </c>
      <c r="C588" s="37" t="s">
        <v>33</v>
      </c>
      <c r="D588" s="115" t="s">
        <v>37</v>
      </c>
      <c r="E588" s="58" t="s">
        <v>1782</v>
      </c>
      <c r="F588" s="69" t="s">
        <v>108</v>
      </c>
      <c r="G588" s="69" t="s">
        <v>587</v>
      </c>
      <c r="H588" s="37" t="s">
        <v>1570</v>
      </c>
      <c r="I588" s="115" t="s">
        <v>1783</v>
      </c>
      <c r="J588" s="72">
        <f>176*0.15</f>
        <v>26.4</v>
      </c>
      <c r="K588" s="85"/>
      <c r="L588" s="72">
        <f t="shared" si="3"/>
        <v>26.4</v>
      </c>
      <c r="M588" s="59"/>
      <c r="N588" s="59"/>
      <c r="O588" s="59">
        <v>1</v>
      </c>
      <c r="P588" s="37">
        <v>54</v>
      </c>
      <c r="Q588" s="115">
        <v>176</v>
      </c>
      <c r="R588" s="59"/>
      <c r="S588" s="37">
        <v>28</v>
      </c>
      <c r="T588" s="115">
        <v>101</v>
      </c>
      <c r="U588" s="58" t="s">
        <v>1784</v>
      </c>
      <c r="V588" s="37" t="s">
        <v>42</v>
      </c>
      <c r="W588" s="40" t="s">
        <v>1632</v>
      </c>
    </row>
    <row r="589" s="9" customFormat="1" ht="48" spans="1:23">
      <c r="A589" s="36">
        <v>577</v>
      </c>
      <c r="B589" s="68" t="s">
        <v>1785</v>
      </c>
      <c r="C589" s="37" t="s">
        <v>33</v>
      </c>
      <c r="D589" s="115" t="s">
        <v>37</v>
      </c>
      <c r="E589" s="38" t="s">
        <v>152</v>
      </c>
      <c r="F589" s="69" t="s">
        <v>108</v>
      </c>
      <c r="G589" s="69" t="s">
        <v>587</v>
      </c>
      <c r="H589" s="37" t="s">
        <v>1570</v>
      </c>
      <c r="I589" s="68" t="s">
        <v>1786</v>
      </c>
      <c r="J589" s="72">
        <f>45*0.15</f>
        <v>6.75</v>
      </c>
      <c r="K589" s="85"/>
      <c r="L589" s="72">
        <f t="shared" si="3"/>
        <v>6.75</v>
      </c>
      <c r="M589" s="59"/>
      <c r="N589" s="59"/>
      <c r="O589" s="59">
        <v>1</v>
      </c>
      <c r="P589" s="37">
        <v>11</v>
      </c>
      <c r="Q589" s="115">
        <v>45</v>
      </c>
      <c r="R589" s="59"/>
      <c r="S589" s="37">
        <v>7</v>
      </c>
      <c r="T589" s="115">
        <v>34</v>
      </c>
      <c r="U589" s="58" t="s">
        <v>1787</v>
      </c>
      <c r="V589" s="37" t="s">
        <v>42</v>
      </c>
      <c r="W589" s="40" t="s">
        <v>1632</v>
      </c>
    </row>
    <row r="590" s="9" customFormat="1" ht="24" spans="1:23">
      <c r="A590" s="36">
        <v>578</v>
      </c>
      <c r="B590" s="37" t="s">
        <v>1788</v>
      </c>
      <c r="C590" s="37" t="s">
        <v>33</v>
      </c>
      <c r="D590" s="115" t="s">
        <v>74</v>
      </c>
      <c r="E590" s="127" t="s">
        <v>1595</v>
      </c>
      <c r="F590" s="69" t="s">
        <v>108</v>
      </c>
      <c r="G590" s="69" t="s">
        <v>587</v>
      </c>
      <c r="H590" s="37" t="s">
        <v>1570</v>
      </c>
      <c r="I590" s="37" t="s">
        <v>1789</v>
      </c>
      <c r="J590" s="36">
        <v>2</v>
      </c>
      <c r="K590" s="85"/>
      <c r="L590" s="131">
        <f t="shared" si="3"/>
        <v>2</v>
      </c>
      <c r="M590" s="59"/>
      <c r="N590" s="59"/>
      <c r="O590" s="59">
        <v>1</v>
      </c>
      <c r="P590" s="37">
        <v>34</v>
      </c>
      <c r="Q590" s="37">
        <v>140</v>
      </c>
      <c r="R590" s="59">
        <v>1</v>
      </c>
      <c r="S590" s="37">
        <v>7</v>
      </c>
      <c r="T590" s="115">
        <v>28</v>
      </c>
      <c r="U590" s="110" t="s">
        <v>1790</v>
      </c>
      <c r="V590" s="37" t="s">
        <v>42</v>
      </c>
      <c r="W590" s="40" t="s">
        <v>1632</v>
      </c>
    </row>
    <row r="591" s="23" customFormat="1" ht="48" spans="1:23">
      <c r="A591" s="36">
        <v>579</v>
      </c>
      <c r="B591" s="37" t="s">
        <v>1791</v>
      </c>
      <c r="C591" s="37" t="s">
        <v>33</v>
      </c>
      <c r="D591" s="115" t="s">
        <v>74</v>
      </c>
      <c r="E591" s="37" t="s">
        <v>1555</v>
      </c>
      <c r="F591" s="69" t="s">
        <v>108</v>
      </c>
      <c r="G591" s="69" t="s">
        <v>587</v>
      </c>
      <c r="H591" s="37" t="s">
        <v>1570</v>
      </c>
      <c r="I591" s="37" t="s">
        <v>1792</v>
      </c>
      <c r="J591" s="36">
        <v>25</v>
      </c>
      <c r="K591" s="132"/>
      <c r="L591" s="131">
        <f t="shared" si="3"/>
        <v>25</v>
      </c>
      <c r="M591" s="133"/>
      <c r="N591" s="133"/>
      <c r="O591" s="59">
        <v>1</v>
      </c>
      <c r="P591" s="37">
        <v>158</v>
      </c>
      <c r="Q591" s="37">
        <v>640</v>
      </c>
      <c r="R591" s="59">
        <v>1</v>
      </c>
      <c r="S591" s="37">
        <v>32</v>
      </c>
      <c r="T591" s="115">
        <v>128</v>
      </c>
      <c r="U591" s="110" t="s">
        <v>1793</v>
      </c>
      <c r="V591" s="37" t="s">
        <v>42</v>
      </c>
      <c r="W591" s="40" t="s">
        <v>1632</v>
      </c>
    </row>
    <row r="592" s="9" customFormat="1" ht="24" spans="1:23">
      <c r="A592" s="36">
        <v>580</v>
      </c>
      <c r="B592" s="37" t="s">
        <v>1794</v>
      </c>
      <c r="C592" s="37" t="s">
        <v>33</v>
      </c>
      <c r="D592" s="115" t="s">
        <v>74</v>
      </c>
      <c r="E592" s="37" t="s">
        <v>606</v>
      </c>
      <c r="F592" s="69" t="s">
        <v>108</v>
      </c>
      <c r="G592" s="69" t="s">
        <v>587</v>
      </c>
      <c r="H592" s="37" t="s">
        <v>1570</v>
      </c>
      <c r="I592" s="37" t="s">
        <v>1795</v>
      </c>
      <c r="J592" s="36">
        <v>1</v>
      </c>
      <c r="K592" s="85"/>
      <c r="L592" s="131">
        <f t="shared" si="3"/>
        <v>1</v>
      </c>
      <c r="M592" s="59"/>
      <c r="N592" s="59"/>
      <c r="O592" s="59">
        <v>1</v>
      </c>
      <c r="P592" s="37">
        <v>198</v>
      </c>
      <c r="Q592" s="37">
        <v>860</v>
      </c>
      <c r="R592" s="59">
        <v>1</v>
      </c>
      <c r="S592" s="37">
        <v>41</v>
      </c>
      <c r="T592" s="115">
        <v>170</v>
      </c>
      <c r="U592" s="110" t="s">
        <v>1796</v>
      </c>
      <c r="V592" s="37" t="s">
        <v>42</v>
      </c>
      <c r="W592" s="40" t="s">
        <v>1632</v>
      </c>
    </row>
    <row r="593" s="9" customFormat="1" ht="24" spans="1:23">
      <c r="A593" s="36">
        <v>581</v>
      </c>
      <c r="B593" s="37" t="s">
        <v>1797</v>
      </c>
      <c r="C593" s="37" t="s">
        <v>33</v>
      </c>
      <c r="D593" s="115" t="s">
        <v>74</v>
      </c>
      <c r="E593" s="37" t="s">
        <v>601</v>
      </c>
      <c r="F593" s="69" t="s">
        <v>108</v>
      </c>
      <c r="G593" s="69" t="s">
        <v>587</v>
      </c>
      <c r="H593" s="37" t="s">
        <v>1570</v>
      </c>
      <c r="I593" s="37" t="s">
        <v>1798</v>
      </c>
      <c r="J593" s="36">
        <v>3</v>
      </c>
      <c r="K593" s="85"/>
      <c r="L593" s="131">
        <f t="shared" si="3"/>
        <v>3</v>
      </c>
      <c r="M593" s="59"/>
      <c r="N593" s="59"/>
      <c r="O593" s="59">
        <v>1</v>
      </c>
      <c r="P593" s="37">
        <v>24</v>
      </c>
      <c r="Q593" s="37">
        <v>103</v>
      </c>
      <c r="R593" s="59">
        <v>1</v>
      </c>
      <c r="S593" s="37">
        <v>6</v>
      </c>
      <c r="T593" s="115">
        <v>21</v>
      </c>
      <c r="U593" s="110" t="s">
        <v>1799</v>
      </c>
      <c r="V593" s="37" t="s">
        <v>42</v>
      </c>
      <c r="W593" s="40" t="s">
        <v>1632</v>
      </c>
    </row>
    <row r="594" s="9" customFormat="1" ht="24" spans="1:23">
      <c r="A594" s="36">
        <v>582</v>
      </c>
      <c r="B594" s="58" t="s">
        <v>1800</v>
      </c>
      <c r="C594" s="37" t="s">
        <v>33</v>
      </c>
      <c r="D594" s="115" t="s">
        <v>37</v>
      </c>
      <c r="E594" s="58" t="s">
        <v>1801</v>
      </c>
      <c r="F594" s="69" t="s">
        <v>108</v>
      </c>
      <c r="G594" s="69" t="s">
        <v>587</v>
      </c>
      <c r="H594" s="37" t="s">
        <v>1570</v>
      </c>
      <c r="I594" s="115" t="s">
        <v>1802</v>
      </c>
      <c r="J594" s="72">
        <v>3</v>
      </c>
      <c r="K594" s="85"/>
      <c r="L594" s="131">
        <v>3</v>
      </c>
      <c r="M594" s="59"/>
      <c r="N594" s="59"/>
      <c r="O594" s="59">
        <v>1</v>
      </c>
      <c r="P594" s="37">
        <v>5</v>
      </c>
      <c r="Q594" s="115">
        <v>20</v>
      </c>
      <c r="R594" s="59">
        <v>1</v>
      </c>
      <c r="S594" s="37">
        <v>1</v>
      </c>
      <c r="T594" s="115">
        <v>4</v>
      </c>
      <c r="U594" s="58" t="s">
        <v>1803</v>
      </c>
      <c r="V594" s="37" t="s">
        <v>42</v>
      </c>
      <c r="W594" s="40" t="s">
        <v>1632</v>
      </c>
    </row>
    <row r="595" s="9" customFormat="1" ht="36" spans="1:23">
      <c r="A595" s="36">
        <v>583</v>
      </c>
      <c r="B595" s="37" t="s">
        <v>1804</v>
      </c>
      <c r="C595" s="37" t="s">
        <v>33</v>
      </c>
      <c r="D595" s="115" t="s">
        <v>74</v>
      </c>
      <c r="E595" s="37" t="s">
        <v>1805</v>
      </c>
      <c r="F595" s="69" t="s">
        <v>108</v>
      </c>
      <c r="G595" s="69" t="s">
        <v>587</v>
      </c>
      <c r="H595" s="37" t="s">
        <v>1570</v>
      </c>
      <c r="I595" s="37" t="s">
        <v>1806</v>
      </c>
      <c r="J595" s="85">
        <v>5</v>
      </c>
      <c r="K595" s="85"/>
      <c r="L595" s="36">
        <v>5</v>
      </c>
      <c r="M595" s="59"/>
      <c r="N595" s="59"/>
      <c r="O595" s="59">
        <v>1</v>
      </c>
      <c r="P595" s="59">
        <v>163</v>
      </c>
      <c r="Q595" s="37">
        <v>652</v>
      </c>
      <c r="R595" s="59">
        <v>1</v>
      </c>
      <c r="S595" s="59">
        <v>30</v>
      </c>
      <c r="T595" s="59">
        <v>115</v>
      </c>
      <c r="U595" s="58" t="s">
        <v>1807</v>
      </c>
      <c r="V595" s="37" t="s">
        <v>42</v>
      </c>
      <c r="W595" s="40" t="s">
        <v>1632</v>
      </c>
    </row>
    <row r="596" s="9" customFormat="1" ht="72" spans="1:23">
      <c r="A596" s="36">
        <v>584</v>
      </c>
      <c r="B596" s="37" t="s">
        <v>1808</v>
      </c>
      <c r="C596" s="37" t="s">
        <v>33</v>
      </c>
      <c r="D596" s="115" t="s">
        <v>74</v>
      </c>
      <c r="E596" s="37" t="s">
        <v>1809</v>
      </c>
      <c r="F596" s="69" t="s">
        <v>108</v>
      </c>
      <c r="G596" s="69" t="s">
        <v>587</v>
      </c>
      <c r="H596" s="37" t="s">
        <v>1570</v>
      </c>
      <c r="I596" s="37" t="s">
        <v>1810</v>
      </c>
      <c r="J596" s="72">
        <v>6</v>
      </c>
      <c r="K596" s="85"/>
      <c r="L596" s="36">
        <v>6</v>
      </c>
      <c r="M596" s="59"/>
      <c r="N596" s="59"/>
      <c r="O596" s="59">
        <v>1</v>
      </c>
      <c r="P596" s="37">
        <v>112</v>
      </c>
      <c r="Q596" s="37">
        <v>420</v>
      </c>
      <c r="R596" s="59">
        <v>1</v>
      </c>
      <c r="S596" s="37">
        <v>22</v>
      </c>
      <c r="T596" s="115">
        <v>90</v>
      </c>
      <c r="U596" s="58" t="s">
        <v>1811</v>
      </c>
      <c r="V596" s="37" t="s">
        <v>42</v>
      </c>
      <c r="W596" s="40" t="s">
        <v>1632</v>
      </c>
    </row>
    <row r="597" s="9" customFormat="1" ht="36" spans="1:23">
      <c r="A597" s="36">
        <v>585</v>
      </c>
      <c r="B597" s="37" t="s">
        <v>1812</v>
      </c>
      <c r="C597" s="37" t="s">
        <v>33</v>
      </c>
      <c r="D597" s="115" t="s">
        <v>74</v>
      </c>
      <c r="E597" s="37" t="s">
        <v>1813</v>
      </c>
      <c r="F597" s="69" t="s">
        <v>108</v>
      </c>
      <c r="G597" s="69" t="s">
        <v>587</v>
      </c>
      <c r="H597" s="37" t="s">
        <v>1570</v>
      </c>
      <c r="I597" s="37" t="s">
        <v>1814</v>
      </c>
      <c r="J597" s="85">
        <v>1.5</v>
      </c>
      <c r="K597" s="85"/>
      <c r="L597" s="36">
        <v>1.5</v>
      </c>
      <c r="M597" s="59"/>
      <c r="N597" s="59"/>
      <c r="O597" s="59">
        <v>1</v>
      </c>
      <c r="P597" s="59">
        <v>520</v>
      </c>
      <c r="Q597" s="37">
        <v>2000</v>
      </c>
      <c r="R597" s="59"/>
      <c r="S597" s="59">
        <v>86</v>
      </c>
      <c r="T597" s="59">
        <v>344</v>
      </c>
      <c r="U597" s="58" t="s">
        <v>1815</v>
      </c>
      <c r="V597" s="37" t="s">
        <v>42</v>
      </c>
      <c r="W597" s="40" t="s">
        <v>1632</v>
      </c>
    </row>
    <row r="598" s="9" customFormat="1" ht="24" spans="1:23">
      <c r="A598" s="36">
        <v>586</v>
      </c>
      <c r="B598" s="37" t="s">
        <v>1816</v>
      </c>
      <c r="C598" s="37" t="s">
        <v>33</v>
      </c>
      <c r="D598" s="115" t="s">
        <v>74</v>
      </c>
      <c r="E598" s="37" t="s">
        <v>1817</v>
      </c>
      <c r="F598" s="69" t="s">
        <v>108</v>
      </c>
      <c r="G598" s="69" t="s">
        <v>587</v>
      </c>
      <c r="H598" s="37" t="s">
        <v>1570</v>
      </c>
      <c r="I598" s="37" t="s">
        <v>1818</v>
      </c>
      <c r="J598" s="85">
        <v>0.6</v>
      </c>
      <c r="K598" s="85"/>
      <c r="L598" s="36">
        <v>0.6</v>
      </c>
      <c r="M598" s="59"/>
      <c r="N598" s="59"/>
      <c r="O598" s="59">
        <v>1</v>
      </c>
      <c r="P598" s="59">
        <v>25</v>
      </c>
      <c r="Q598" s="37">
        <v>100</v>
      </c>
      <c r="R598" s="59">
        <v>1</v>
      </c>
      <c r="S598" s="59">
        <v>4</v>
      </c>
      <c r="T598" s="59">
        <v>18</v>
      </c>
      <c r="U598" s="58" t="s">
        <v>1819</v>
      </c>
      <c r="V598" s="37" t="s">
        <v>42</v>
      </c>
      <c r="W598" s="40" t="s">
        <v>1632</v>
      </c>
    </row>
    <row r="599" s="9" customFormat="1" ht="36" spans="1:23">
      <c r="A599" s="36">
        <v>587</v>
      </c>
      <c r="B599" s="115" t="s">
        <v>1820</v>
      </c>
      <c r="C599" s="37" t="s">
        <v>33</v>
      </c>
      <c r="D599" s="117" t="s">
        <v>37</v>
      </c>
      <c r="E599" s="128" t="s">
        <v>1821</v>
      </c>
      <c r="F599" s="69" t="s">
        <v>108</v>
      </c>
      <c r="G599" s="69" t="s">
        <v>587</v>
      </c>
      <c r="H599" s="37" t="s">
        <v>1570</v>
      </c>
      <c r="I599" s="134" t="s">
        <v>1822</v>
      </c>
      <c r="J599" s="131">
        <v>58</v>
      </c>
      <c r="K599" s="85"/>
      <c r="L599" s="131">
        <v>58</v>
      </c>
      <c r="M599" s="59"/>
      <c r="N599" s="59"/>
      <c r="O599" s="59">
        <v>1</v>
      </c>
      <c r="P599" s="49">
        <v>50</v>
      </c>
      <c r="Q599" s="49">
        <v>156</v>
      </c>
      <c r="R599" s="59"/>
      <c r="S599" s="49">
        <v>30</v>
      </c>
      <c r="T599" s="49">
        <v>88</v>
      </c>
      <c r="U599" s="110" t="s">
        <v>1823</v>
      </c>
      <c r="V599" s="37" t="s">
        <v>42</v>
      </c>
      <c r="W599" s="40" t="s">
        <v>1632</v>
      </c>
    </row>
    <row r="600" s="9" customFormat="1" ht="36" spans="1:23">
      <c r="A600" s="36">
        <v>588</v>
      </c>
      <c r="B600" s="115" t="s">
        <v>1824</v>
      </c>
      <c r="C600" s="37" t="s">
        <v>33</v>
      </c>
      <c r="D600" s="117" t="s">
        <v>74</v>
      </c>
      <c r="E600" s="128" t="s">
        <v>1526</v>
      </c>
      <c r="F600" s="69" t="s">
        <v>108</v>
      </c>
      <c r="G600" s="69" t="s">
        <v>587</v>
      </c>
      <c r="H600" s="37" t="s">
        <v>1570</v>
      </c>
      <c r="I600" s="87" t="s">
        <v>1825</v>
      </c>
      <c r="J600" s="131">
        <v>2</v>
      </c>
      <c r="K600" s="85"/>
      <c r="L600" s="131">
        <v>2</v>
      </c>
      <c r="M600" s="59"/>
      <c r="N600" s="59"/>
      <c r="O600" s="59">
        <v>1</v>
      </c>
      <c r="P600" s="49">
        <v>160</v>
      </c>
      <c r="Q600" s="49">
        <v>640</v>
      </c>
      <c r="R600" s="59">
        <v>1</v>
      </c>
      <c r="S600" s="49">
        <v>32</v>
      </c>
      <c r="T600" s="49">
        <v>125</v>
      </c>
      <c r="U600" s="110" t="s">
        <v>1826</v>
      </c>
      <c r="V600" s="37" t="s">
        <v>42</v>
      </c>
      <c r="W600" s="40" t="s">
        <v>1632</v>
      </c>
    </row>
    <row r="601" s="9" customFormat="1" ht="36" spans="1:23">
      <c r="A601" s="36">
        <v>589</v>
      </c>
      <c r="B601" s="115" t="s">
        <v>1827</v>
      </c>
      <c r="C601" s="37" t="s">
        <v>33</v>
      </c>
      <c r="D601" s="117" t="s">
        <v>37</v>
      </c>
      <c r="E601" s="128" t="s">
        <v>614</v>
      </c>
      <c r="F601" s="69" t="s">
        <v>108</v>
      </c>
      <c r="G601" s="69" t="s">
        <v>587</v>
      </c>
      <c r="H601" s="37" t="s">
        <v>1570</v>
      </c>
      <c r="I601" s="87" t="s">
        <v>1828</v>
      </c>
      <c r="J601" s="131">
        <v>1.5</v>
      </c>
      <c r="K601" s="85"/>
      <c r="L601" s="131">
        <v>1.5</v>
      </c>
      <c r="M601" s="59"/>
      <c r="N601" s="59"/>
      <c r="O601" s="59">
        <v>1</v>
      </c>
      <c r="P601" s="49">
        <v>42</v>
      </c>
      <c r="Q601" s="49">
        <v>160</v>
      </c>
      <c r="R601" s="59">
        <v>1</v>
      </c>
      <c r="S601" s="49">
        <v>9</v>
      </c>
      <c r="T601" s="49">
        <v>35</v>
      </c>
      <c r="U601" s="110" t="s">
        <v>1829</v>
      </c>
      <c r="V601" s="37" t="s">
        <v>42</v>
      </c>
      <c r="W601" s="40" t="s">
        <v>1632</v>
      </c>
    </row>
    <row r="602" s="9" customFormat="1" ht="36" spans="1:23">
      <c r="A602" s="36">
        <v>590</v>
      </c>
      <c r="B602" s="58" t="s">
        <v>1830</v>
      </c>
      <c r="C602" s="37" t="s">
        <v>33</v>
      </c>
      <c r="D602" s="115" t="s">
        <v>74</v>
      </c>
      <c r="E602" s="58" t="s">
        <v>1057</v>
      </c>
      <c r="F602" s="69" t="s">
        <v>108</v>
      </c>
      <c r="G602" s="69" t="s">
        <v>587</v>
      </c>
      <c r="H602" s="37" t="s">
        <v>1570</v>
      </c>
      <c r="I602" s="115" t="s">
        <v>1831</v>
      </c>
      <c r="J602" s="72">
        <v>2</v>
      </c>
      <c r="K602" s="85"/>
      <c r="L602" s="72">
        <f t="shared" ref="L602:L604" si="4">J602</f>
        <v>2</v>
      </c>
      <c r="M602" s="59"/>
      <c r="N602" s="59"/>
      <c r="O602" s="59">
        <v>1</v>
      </c>
      <c r="P602" s="37">
        <v>300</v>
      </c>
      <c r="Q602" s="115">
        <v>1233</v>
      </c>
      <c r="R602" s="59"/>
      <c r="S602" s="37">
        <v>60</v>
      </c>
      <c r="T602" s="115">
        <v>245</v>
      </c>
      <c r="U602" s="110" t="s">
        <v>1832</v>
      </c>
      <c r="V602" s="37" t="s">
        <v>42</v>
      </c>
      <c r="W602" s="40" t="s">
        <v>1632</v>
      </c>
    </row>
    <row r="603" s="9" customFormat="1" ht="24" spans="1:23">
      <c r="A603" s="36">
        <v>591</v>
      </c>
      <c r="B603" s="115" t="s">
        <v>1833</v>
      </c>
      <c r="C603" s="37" t="s">
        <v>33</v>
      </c>
      <c r="D603" s="115" t="s">
        <v>37</v>
      </c>
      <c r="E603" s="115" t="s">
        <v>85</v>
      </c>
      <c r="F603" s="69" t="s">
        <v>108</v>
      </c>
      <c r="G603" s="69" t="s">
        <v>587</v>
      </c>
      <c r="H603" s="37" t="s">
        <v>1570</v>
      </c>
      <c r="I603" s="115" t="s">
        <v>1834</v>
      </c>
      <c r="J603" s="125">
        <v>2</v>
      </c>
      <c r="K603" s="85"/>
      <c r="L603" s="131">
        <f t="shared" si="4"/>
        <v>2</v>
      </c>
      <c r="M603" s="59"/>
      <c r="N603" s="59"/>
      <c r="O603" s="59">
        <v>1</v>
      </c>
      <c r="P603" s="49">
        <v>63</v>
      </c>
      <c r="Q603" s="115">
        <v>265</v>
      </c>
      <c r="R603" s="59"/>
      <c r="S603" s="49">
        <v>14</v>
      </c>
      <c r="T603" s="49">
        <v>35</v>
      </c>
      <c r="U603" s="110" t="s">
        <v>1835</v>
      </c>
      <c r="V603" s="37" t="s">
        <v>42</v>
      </c>
      <c r="W603" s="40" t="s">
        <v>1632</v>
      </c>
    </row>
    <row r="604" s="9" customFormat="1" ht="36" spans="1:23">
      <c r="A604" s="36">
        <v>592</v>
      </c>
      <c r="B604" s="115" t="s">
        <v>1836</v>
      </c>
      <c r="C604" s="37" t="s">
        <v>33</v>
      </c>
      <c r="D604" s="115" t="s">
        <v>37</v>
      </c>
      <c r="E604" s="115" t="s">
        <v>47</v>
      </c>
      <c r="F604" s="69" t="s">
        <v>108</v>
      </c>
      <c r="G604" s="69" t="s">
        <v>587</v>
      </c>
      <c r="H604" s="37" t="s">
        <v>1570</v>
      </c>
      <c r="I604" s="115" t="s">
        <v>1837</v>
      </c>
      <c r="J604" s="125">
        <v>3</v>
      </c>
      <c r="K604" s="85"/>
      <c r="L604" s="131">
        <f t="shared" si="4"/>
        <v>3</v>
      </c>
      <c r="M604" s="59"/>
      <c r="N604" s="59"/>
      <c r="O604" s="59">
        <v>1</v>
      </c>
      <c r="P604" s="49">
        <v>58</v>
      </c>
      <c r="Q604" s="115">
        <v>242</v>
      </c>
      <c r="R604" s="59"/>
      <c r="S604" s="49">
        <v>12</v>
      </c>
      <c r="T604" s="49">
        <v>37</v>
      </c>
      <c r="U604" s="110" t="s">
        <v>1838</v>
      </c>
      <c r="V604" s="37" t="s">
        <v>42</v>
      </c>
      <c r="W604" s="40" t="s">
        <v>1632</v>
      </c>
    </row>
    <row r="605" s="9" customFormat="1" ht="24" spans="1:23">
      <c r="A605" s="36">
        <v>593</v>
      </c>
      <c r="B605" s="110" t="s">
        <v>1839</v>
      </c>
      <c r="C605" s="37" t="s">
        <v>33</v>
      </c>
      <c r="D605" s="49" t="s">
        <v>74</v>
      </c>
      <c r="E605" s="128" t="s">
        <v>1177</v>
      </c>
      <c r="F605" s="69" t="s">
        <v>108</v>
      </c>
      <c r="G605" s="69" t="s">
        <v>587</v>
      </c>
      <c r="H605" s="37" t="s">
        <v>1570</v>
      </c>
      <c r="I605" s="49" t="s">
        <v>1840</v>
      </c>
      <c r="J605" s="131">
        <v>0.2</v>
      </c>
      <c r="K605" s="85"/>
      <c r="L605" s="131">
        <v>0.2</v>
      </c>
      <c r="M605" s="59"/>
      <c r="N605" s="59"/>
      <c r="O605" s="59">
        <v>1</v>
      </c>
      <c r="P605" s="49">
        <v>105</v>
      </c>
      <c r="Q605" s="49">
        <v>400</v>
      </c>
      <c r="R605" s="59">
        <v>1</v>
      </c>
      <c r="S605" s="49">
        <v>20</v>
      </c>
      <c r="T605" s="49">
        <v>82</v>
      </c>
      <c r="U605" s="110" t="s">
        <v>1841</v>
      </c>
      <c r="V605" s="37" t="s">
        <v>42</v>
      </c>
      <c r="W605" s="40" t="s">
        <v>1632</v>
      </c>
    </row>
    <row r="606" s="22" customFormat="1" ht="24" spans="1:23">
      <c r="A606" s="36">
        <v>594</v>
      </c>
      <c r="B606" s="115" t="s">
        <v>1842</v>
      </c>
      <c r="C606" s="37" t="s">
        <v>33</v>
      </c>
      <c r="D606" s="49" t="s">
        <v>74</v>
      </c>
      <c r="E606" s="128" t="s">
        <v>1458</v>
      </c>
      <c r="F606" s="69" t="s">
        <v>108</v>
      </c>
      <c r="G606" s="69" t="s">
        <v>587</v>
      </c>
      <c r="H606" s="37" t="s">
        <v>1570</v>
      </c>
      <c r="I606" s="49" t="s">
        <v>1843</v>
      </c>
      <c r="J606" s="131">
        <v>20</v>
      </c>
      <c r="K606" s="36"/>
      <c r="L606" s="131">
        <f t="shared" ref="L606:L616" si="5">J606</f>
        <v>20</v>
      </c>
      <c r="M606" s="59"/>
      <c r="N606" s="59"/>
      <c r="O606" s="59">
        <v>1</v>
      </c>
      <c r="P606" s="49">
        <v>510</v>
      </c>
      <c r="Q606" s="49">
        <v>2060</v>
      </c>
      <c r="R606" s="59"/>
      <c r="S606" s="49">
        <v>101</v>
      </c>
      <c r="T606" s="49">
        <v>410</v>
      </c>
      <c r="U606" s="110" t="s">
        <v>1844</v>
      </c>
      <c r="V606" s="37" t="s">
        <v>42</v>
      </c>
      <c r="W606" s="40" t="s">
        <v>1632</v>
      </c>
    </row>
    <row r="607" s="22" customFormat="1" ht="24" spans="1:23">
      <c r="A607" s="36">
        <v>595</v>
      </c>
      <c r="B607" s="115" t="s">
        <v>1845</v>
      </c>
      <c r="C607" s="37" t="s">
        <v>33</v>
      </c>
      <c r="D607" s="49" t="s">
        <v>74</v>
      </c>
      <c r="E607" s="128" t="s">
        <v>1196</v>
      </c>
      <c r="F607" s="69" t="s">
        <v>108</v>
      </c>
      <c r="G607" s="69" t="s">
        <v>587</v>
      </c>
      <c r="H607" s="37" t="s">
        <v>1570</v>
      </c>
      <c r="I607" s="49" t="s">
        <v>1846</v>
      </c>
      <c r="J607" s="131">
        <v>2</v>
      </c>
      <c r="K607" s="36"/>
      <c r="L607" s="131">
        <f t="shared" si="5"/>
        <v>2</v>
      </c>
      <c r="M607" s="59"/>
      <c r="N607" s="59"/>
      <c r="O607" s="59">
        <v>1</v>
      </c>
      <c r="P607" s="49">
        <v>150</v>
      </c>
      <c r="Q607" s="49">
        <v>600</v>
      </c>
      <c r="R607" s="59"/>
      <c r="S607" s="49">
        <v>32</v>
      </c>
      <c r="T607" s="49">
        <v>120</v>
      </c>
      <c r="U607" s="110" t="s">
        <v>1649</v>
      </c>
      <c r="V607" s="37" t="s">
        <v>42</v>
      </c>
      <c r="W607" s="40" t="s">
        <v>1632</v>
      </c>
    </row>
    <row r="608" s="22" customFormat="1" ht="24" spans="1:23">
      <c r="A608" s="36">
        <v>596</v>
      </c>
      <c r="B608" s="37" t="s">
        <v>1847</v>
      </c>
      <c r="C608" s="37" t="s">
        <v>33</v>
      </c>
      <c r="D608" s="37" t="s">
        <v>37</v>
      </c>
      <c r="E608" s="37" t="s">
        <v>1065</v>
      </c>
      <c r="F608" s="39">
        <v>44621</v>
      </c>
      <c r="G608" s="39">
        <v>44896</v>
      </c>
      <c r="H608" s="37" t="s">
        <v>1570</v>
      </c>
      <c r="I608" s="37" t="s">
        <v>1848</v>
      </c>
      <c r="J608" s="36">
        <v>20</v>
      </c>
      <c r="K608" s="36"/>
      <c r="L608" s="36">
        <f t="shared" si="5"/>
        <v>20</v>
      </c>
      <c r="M608" s="37"/>
      <c r="N608" s="37"/>
      <c r="O608" s="37">
        <v>1</v>
      </c>
      <c r="P608" s="37">
        <v>40</v>
      </c>
      <c r="Q608" s="37">
        <v>176</v>
      </c>
      <c r="R608" s="37"/>
      <c r="S608" s="37">
        <v>15</v>
      </c>
      <c r="T608" s="37">
        <v>65</v>
      </c>
      <c r="U608" s="110" t="s">
        <v>1849</v>
      </c>
      <c r="V608" s="37" t="s">
        <v>42</v>
      </c>
      <c r="W608" s="37" t="s">
        <v>1632</v>
      </c>
    </row>
    <row r="609" s="22" customFormat="1" ht="24" spans="1:23">
      <c r="A609" s="36">
        <v>597</v>
      </c>
      <c r="B609" s="37" t="s">
        <v>1850</v>
      </c>
      <c r="C609" s="37" t="s">
        <v>33</v>
      </c>
      <c r="D609" s="37" t="s">
        <v>74</v>
      </c>
      <c r="E609" s="37" t="s">
        <v>1851</v>
      </c>
      <c r="F609" s="39">
        <v>44621</v>
      </c>
      <c r="G609" s="39">
        <v>44896</v>
      </c>
      <c r="H609" s="37" t="s">
        <v>1570</v>
      </c>
      <c r="I609" s="37" t="s">
        <v>1852</v>
      </c>
      <c r="J609" s="36">
        <v>1.5</v>
      </c>
      <c r="K609" s="36"/>
      <c r="L609" s="36">
        <f t="shared" si="5"/>
        <v>1.5</v>
      </c>
      <c r="M609" s="37"/>
      <c r="N609" s="37"/>
      <c r="O609" s="37">
        <v>1</v>
      </c>
      <c r="P609" s="37">
        <v>192</v>
      </c>
      <c r="Q609" s="37">
        <v>583</v>
      </c>
      <c r="R609" s="37">
        <v>1</v>
      </c>
      <c r="S609" s="37">
        <v>17</v>
      </c>
      <c r="T609" s="37">
        <v>44</v>
      </c>
      <c r="U609" s="110" t="s">
        <v>1853</v>
      </c>
      <c r="V609" s="37" t="s">
        <v>42</v>
      </c>
      <c r="W609" s="37" t="s">
        <v>1632</v>
      </c>
    </row>
    <row r="610" s="22" customFormat="1" ht="36" spans="1:23">
      <c r="A610" s="36">
        <v>598</v>
      </c>
      <c r="B610" s="37" t="s">
        <v>1854</v>
      </c>
      <c r="C610" s="37" t="s">
        <v>33</v>
      </c>
      <c r="D610" s="37" t="s">
        <v>74</v>
      </c>
      <c r="E610" s="37" t="s">
        <v>1851</v>
      </c>
      <c r="F610" s="39">
        <v>44621</v>
      </c>
      <c r="G610" s="39">
        <v>44896</v>
      </c>
      <c r="H610" s="37" t="s">
        <v>1570</v>
      </c>
      <c r="I610" s="37" t="s">
        <v>1855</v>
      </c>
      <c r="J610" s="36">
        <v>20</v>
      </c>
      <c r="K610" s="36"/>
      <c r="L610" s="36">
        <f t="shared" si="5"/>
        <v>20</v>
      </c>
      <c r="M610" s="37"/>
      <c r="N610" s="37"/>
      <c r="O610" s="37">
        <v>1</v>
      </c>
      <c r="P610" s="37">
        <v>77</v>
      </c>
      <c r="Q610" s="37">
        <v>197</v>
      </c>
      <c r="R610" s="37">
        <v>1</v>
      </c>
      <c r="S610" s="37">
        <v>23</v>
      </c>
      <c r="T610" s="37">
        <v>96</v>
      </c>
      <c r="U610" s="110" t="s">
        <v>1856</v>
      </c>
      <c r="V610" s="37" t="s">
        <v>42</v>
      </c>
      <c r="W610" s="37" t="s">
        <v>1632</v>
      </c>
    </row>
    <row r="611" s="22" customFormat="1" ht="24" spans="1:23">
      <c r="A611" s="36">
        <v>599</v>
      </c>
      <c r="B611" s="37" t="s">
        <v>1857</v>
      </c>
      <c r="C611" s="37" t="s">
        <v>33</v>
      </c>
      <c r="D611" s="37" t="s">
        <v>54</v>
      </c>
      <c r="E611" s="37" t="s">
        <v>1851</v>
      </c>
      <c r="F611" s="39">
        <v>44621</v>
      </c>
      <c r="G611" s="39">
        <v>44896</v>
      </c>
      <c r="H611" s="37" t="s">
        <v>1570</v>
      </c>
      <c r="I611" s="37" t="s">
        <v>1858</v>
      </c>
      <c r="J611" s="36">
        <v>1</v>
      </c>
      <c r="K611" s="36"/>
      <c r="L611" s="36">
        <f t="shared" si="5"/>
        <v>1</v>
      </c>
      <c r="M611" s="37"/>
      <c r="N611" s="37"/>
      <c r="O611" s="37">
        <v>1</v>
      </c>
      <c r="P611" s="37">
        <v>189</v>
      </c>
      <c r="Q611" s="37">
        <v>706</v>
      </c>
      <c r="R611" s="37">
        <v>1</v>
      </c>
      <c r="S611" s="37">
        <v>86</v>
      </c>
      <c r="T611" s="37">
        <v>365</v>
      </c>
      <c r="U611" s="110" t="s">
        <v>1859</v>
      </c>
      <c r="V611" s="37" t="s">
        <v>42</v>
      </c>
      <c r="W611" s="37" t="s">
        <v>1632</v>
      </c>
    </row>
    <row r="612" s="22" customFormat="1" ht="24" spans="1:23">
      <c r="A612" s="36">
        <v>600</v>
      </c>
      <c r="B612" s="37" t="s">
        <v>1860</v>
      </c>
      <c r="C612" s="37" t="s">
        <v>33</v>
      </c>
      <c r="D612" s="37" t="s">
        <v>74</v>
      </c>
      <c r="E612" s="37" t="s">
        <v>1214</v>
      </c>
      <c r="F612" s="39">
        <v>44621</v>
      </c>
      <c r="G612" s="39">
        <v>44896</v>
      </c>
      <c r="H612" s="37" t="s">
        <v>1570</v>
      </c>
      <c r="I612" s="37" t="s">
        <v>1861</v>
      </c>
      <c r="J612" s="36">
        <v>15</v>
      </c>
      <c r="K612" s="36"/>
      <c r="L612" s="36">
        <f t="shared" si="5"/>
        <v>15</v>
      </c>
      <c r="M612" s="37"/>
      <c r="N612" s="37"/>
      <c r="O612" s="37">
        <v>1</v>
      </c>
      <c r="P612" s="37">
        <v>376</v>
      </c>
      <c r="Q612" s="37">
        <v>1213</v>
      </c>
      <c r="R612" s="37">
        <v>1</v>
      </c>
      <c r="S612" s="37">
        <v>72</v>
      </c>
      <c r="T612" s="37">
        <v>309</v>
      </c>
      <c r="U612" s="110" t="s">
        <v>1862</v>
      </c>
      <c r="V612" s="37" t="s">
        <v>42</v>
      </c>
      <c r="W612" s="37" t="s">
        <v>1632</v>
      </c>
    </row>
    <row r="613" s="9" customFormat="1" ht="24" spans="1:23">
      <c r="A613" s="36">
        <v>601</v>
      </c>
      <c r="B613" s="37" t="s">
        <v>1863</v>
      </c>
      <c r="C613" s="37" t="s">
        <v>33</v>
      </c>
      <c r="D613" s="37" t="s">
        <v>74</v>
      </c>
      <c r="E613" s="37" t="s">
        <v>1864</v>
      </c>
      <c r="F613" s="39">
        <v>44621</v>
      </c>
      <c r="G613" s="39">
        <v>44896</v>
      </c>
      <c r="H613" s="37" t="s">
        <v>1570</v>
      </c>
      <c r="I613" s="37" t="s">
        <v>1865</v>
      </c>
      <c r="J613" s="36">
        <v>20</v>
      </c>
      <c r="K613" s="85"/>
      <c r="L613" s="36">
        <f t="shared" si="5"/>
        <v>20</v>
      </c>
      <c r="M613" s="37"/>
      <c r="N613" s="37"/>
      <c r="O613" s="37">
        <v>1</v>
      </c>
      <c r="P613" s="37">
        <v>324</v>
      </c>
      <c r="Q613" s="37">
        <v>1227</v>
      </c>
      <c r="R613" s="37"/>
      <c r="S613" s="37">
        <v>91</v>
      </c>
      <c r="T613" s="37">
        <v>389</v>
      </c>
      <c r="U613" s="110" t="s">
        <v>1866</v>
      </c>
      <c r="V613" s="37" t="s">
        <v>42</v>
      </c>
      <c r="W613" s="37" t="s">
        <v>1632</v>
      </c>
    </row>
    <row r="614" s="9" customFormat="1" ht="24" spans="1:23">
      <c r="A614" s="36">
        <v>602</v>
      </c>
      <c r="B614" s="37" t="s">
        <v>1867</v>
      </c>
      <c r="C614" s="37" t="s">
        <v>33</v>
      </c>
      <c r="D614" s="37" t="s">
        <v>74</v>
      </c>
      <c r="E614" s="37" t="s">
        <v>1335</v>
      </c>
      <c r="F614" s="39">
        <v>44621</v>
      </c>
      <c r="G614" s="39">
        <v>44896</v>
      </c>
      <c r="H614" s="37" t="s">
        <v>1570</v>
      </c>
      <c r="I614" s="37" t="s">
        <v>1825</v>
      </c>
      <c r="J614" s="36">
        <v>1.5</v>
      </c>
      <c r="K614" s="85"/>
      <c r="L614" s="36">
        <f t="shared" si="5"/>
        <v>1.5</v>
      </c>
      <c r="M614" s="37"/>
      <c r="N614" s="37"/>
      <c r="O614" s="37">
        <v>1</v>
      </c>
      <c r="P614" s="37">
        <v>86</v>
      </c>
      <c r="Q614" s="37">
        <v>354</v>
      </c>
      <c r="R614" s="37">
        <v>1</v>
      </c>
      <c r="S614" s="37">
        <v>41</v>
      </c>
      <c r="T614" s="37">
        <v>185</v>
      </c>
      <c r="U614" s="110" t="s">
        <v>1868</v>
      </c>
      <c r="V614" s="37" t="s">
        <v>42</v>
      </c>
      <c r="W614" s="37" t="s">
        <v>1632</v>
      </c>
    </row>
    <row r="615" s="22" customFormat="1" ht="36" spans="1:23">
      <c r="A615" s="36">
        <v>603</v>
      </c>
      <c r="B615" s="37" t="s">
        <v>1869</v>
      </c>
      <c r="C615" s="37" t="s">
        <v>33</v>
      </c>
      <c r="D615" s="129" t="s">
        <v>54</v>
      </c>
      <c r="E615" s="37" t="s">
        <v>1870</v>
      </c>
      <c r="F615" s="69" t="s">
        <v>108</v>
      </c>
      <c r="G615" s="69" t="s">
        <v>587</v>
      </c>
      <c r="H615" s="37" t="s">
        <v>1570</v>
      </c>
      <c r="I615" s="37" t="s">
        <v>1871</v>
      </c>
      <c r="J615" s="36">
        <v>130</v>
      </c>
      <c r="K615" s="36"/>
      <c r="L615" s="72">
        <f t="shared" si="5"/>
        <v>130</v>
      </c>
      <c r="M615" s="37"/>
      <c r="N615" s="37"/>
      <c r="O615" s="37">
        <v>1</v>
      </c>
      <c r="P615" s="37">
        <v>302</v>
      </c>
      <c r="Q615" s="129">
        <v>1080</v>
      </c>
      <c r="R615" s="37"/>
      <c r="S615" s="37">
        <v>62</v>
      </c>
      <c r="T615" s="129">
        <v>198</v>
      </c>
      <c r="U615" s="58" t="s">
        <v>1872</v>
      </c>
      <c r="V615" s="37" t="s">
        <v>42</v>
      </c>
      <c r="W615" s="39" t="s">
        <v>1632</v>
      </c>
    </row>
    <row r="616" s="9" customFormat="1" ht="42" spans="1:23">
      <c r="A616" s="36">
        <v>604</v>
      </c>
      <c r="B616" s="129" t="s">
        <v>1873</v>
      </c>
      <c r="C616" s="37" t="s">
        <v>33</v>
      </c>
      <c r="D616" s="129" t="s">
        <v>37</v>
      </c>
      <c r="E616" s="118" t="s">
        <v>1097</v>
      </c>
      <c r="F616" s="130" t="s">
        <v>108</v>
      </c>
      <c r="G616" s="130" t="s">
        <v>587</v>
      </c>
      <c r="H616" s="37" t="s">
        <v>1570</v>
      </c>
      <c r="I616" s="135" t="s">
        <v>1874</v>
      </c>
      <c r="J616" s="36">
        <v>260</v>
      </c>
      <c r="K616" s="85"/>
      <c r="L616" s="72">
        <f t="shared" si="5"/>
        <v>260</v>
      </c>
      <c r="M616" s="59"/>
      <c r="N616" s="59"/>
      <c r="O616" s="59">
        <v>1</v>
      </c>
      <c r="P616" s="37">
        <v>420</v>
      </c>
      <c r="Q616" s="37">
        <v>1735</v>
      </c>
      <c r="R616" s="59">
        <v>1</v>
      </c>
      <c r="S616" s="37">
        <v>110</v>
      </c>
      <c r="T616" s="37">
        <v>427</v>
      </c>
      <c r="U616" s="37" t="s">
        <v>1875</v>
      </c>
      <c r="V616" s="37" t="s">
        <v>42</v>
      </c>
      <c r="W616" s="40" t="s">
        <v>1632</v>
      </c>
    </row>
    <row r="617" s="9" customFormat="1" ht="48" spans="1:23">
      <c r="A617" s="36">
        <v>605</v>
      </c>
      <c r="B617" s="37" t="s">
        <v>1876</v>
      </c>
      <c r="C617" s="37" t="s">
        <v>33</v>
      </c>
      <c r="D617" s="37" t="s">
        <v>74</v>
      </c>
      <c r="E617" s="37" t="s">
        <v>206</v>
      </c>
      <c r="F617" s="130" t="s">
        <v>108</v>
      </c>
      <c r="G617" s="130" t="s">
        <v>587</v>
      </c>
      <c r="H617" s="37" t="s">
        <v>1570</v>
      </c>
      <c r="I617" s="37" t="s">
        <v>1877</v>
      </c>
      <c r="J617" s="36">
        <v>55</v>
      </c>
      <c r="K617" s="85"/>
      <c r="L617" s="36">
        <v>55</v>
      </c>
      <c r="M617" s="37"/>
      <c r="N617" s="37"/>
      <c r="O617" s="37">
        <v>2</v>
      </c>
      <c r="P617" s="37">
        <v>1250</v>
      </c>
      <c r="Q617" s="37">
        <v>5200</v>
      </c>
      <c r="R617" s="37">
        <v>2</v>
      </c>
      <c r="S617" s="37">
        <v>207</v>
      </c>
      <c r="T617" s="37">
        <v>712</v>
      </c>
      <c r="U617" s="37" t="s">
        <v>1878</v>
      </c>
      <c r="V617" s="37" t="s">
        <v>42</v>
      </c>
      <c r="W617" s="40" t="s">
        <v>1632</v>
      </c>
    </row>
    <row r="618" s="23" customFormat="1" ht="36" spans="1:23">
      <c r="A618" s="36">
        <v>606</v>
      </c>
      <c r="B618" s="87" t="s">
        <v>1879</v>
      </c>
      <c r="C618" s="37" t="s">
        <v>33</v>
      </c>
      <c r="D618" s="49" t="s">
        <v>37</v>
      </c>
      <c r="E618" s="87" t="s">
        <v>353</v>
      </c>
      <c r="F618" s="69" t="s">
        <v>108</v>
      </c>
      <c r="G618" s="69" t="s">
        <v>587</v>
      </c>
      <c r="H618" s="37" t="s">
        <v>1570</v>
      </c>
      <c r="I618" s="110" t="s">
        <v>1880</v>
      </c>
      <c r="J618" s="131">
        <v>20</v>
      </c>
      <c r="K618" s="132"/>
      <c r="L618" s="131">
        <f>J618</f>
        <v>20</v>
      </c>
      <c r="M618" s="133"/>
      <c r="N618" s="133"/>
      <c r="O618" s="59">
        <v>1</v>
      </c>
      <c r="P618" s="49">
        <v>120</v>
      </c>
      <c r="Q618" s="49">
        <v>450</v>
      </c>
      <c r="R618" s="59">
        <v>1</v>
      </c>
      <c r="S618" s="49">
        <v>36</v>
      </c>
      <c r="T618" s="49">
        <v>115</v>
      </c>
      <c r="U618" s="110" t="s">
        <v>1881</v>
      </c>
      <c r="V618" s="37" t="s">
        <v>42</v>
      </c>
      <c r="W618" s="40" t="s">
        <v>1882</v>
      </c>
    </row>
    <row r="619" s="22" customFormat="1" ht="24" spans="1:23">
      <c r="A619" s="36">
        <v>607</v>
      </c>
      <c r="B619" s="37" t="s">
        <v>1883</v>
      </c>
      <c r="C619" s="37" t="s">
        <v>33</v>
      </c>
      <c r="D619" s="37" t="s">
        <v>74</v>
      </c>
      <c r="E619" s="37" t="s">
        <v>1884</v>
      </c>
      <c r="F619" s="130" t="s">
        <v>108</v>
      </c>
      <c r="G619" s="130" t="s">
        <v>587</v>
      </c>
      <c r="H619" s="37" t="s">
        <v>1570</v>
      </c>
      <c r="I619" s="37" t="s">
        <v>1885</v>
      </c>
      <c r="J619" s="36">
        <v>20</v>
      </c>
      <c r="K619" s="36"/>
      <c r="L619" s="36">
        <v>20</v>
      </c>
      <c r="M619" s="37"/>
      <c r="N619" s="37"/>
      <c r="O619" s="37">
        <v>1</v>
      </c>
      <c r="P619" s="123">
        <v>110</v>
      </c>
      <c r="Q619" s="123">
        <v>380</v>
      </c>
      <c r="R619" s="37"/>
      <c r="S619" s="37">
        <v>10</v>
      </c>
      <c r="T619" s="37">
        <v>36</v>
      </c>
      <c r="U619" s="58" t="s">
        <v>1886</v>
      </c>
      <c r="V619" s="37" t="s">
        <v>42</v>
      </c>
      <c r="W619" s="37" t="s">
        <v>1887</v>
      </c>
    </row>
    <row r="620" ht="36" spans="1:23">
      <c r="A620" s="36">
        <v>608</v>
      </c>
      <c r="B620" s="37" t="s">
        <v>1888</v>
      </c>
      <c r="C620" s="37" t="s">
        <v>32</v>
      </c>
      <c r="D620" s="37" t="s">
        <v>37</v>
      </c>
      <c r="E620" s="37" t="s">
        <v>586</v>
      </c>
      <c r="F620" s="39">
        <v>44562</v>
      </c>
      <c r="G620" s="130" t="s">
        <v>587</v>
      </c>
      <c r="H620" s="37" t="s">
        <v>1889</v>
      </c>
      <c r="I620" s="37" t="s">
        <v>1890</v>
      </c>
      <c r="J620" s="37">
        <v>615</v>
      </c>
      <c r="K620" s="37"/>
      <c r="L620" s="37"/>
      <c r="M620" s="37">
        <v>615</v>
      </c>
      <c r="N620" s="37"/>
      <c r="O620" s="37"/>
      <c r="P620" s="37"/>
      <c r="Q620" s="37"/>
      <c r="R620" s="37"/>
      <c r="S620" s="37">
        <v>615</v>
      </c>
      <c r="T620" s="37">
        <v>2152</v>
      </c>
      <c r="U620" s="37" t="s">
        <v>1891</v>
      </c>
      <c r="V620" s="37" t="s">
        <v>42</v>
      </c>
      <c r="W620" s="58" t="s">
        <v>43</v>
      </c>
    </row>
    <row r="621" ht="36" spans="1:23">
      <c r="A621" s="36">
        <v>609</v>
      </c>
      <c r="B621" s="37" t="s">
        <v>1892</v>
      </c>
      <c r="C621" s="37" t="s">
        <v>31</v>
      </c>
      <c r="D621" s="37" t="s">
        <v>37</v>
      </c>
      <c r="E621" s="37" t="s">
        <v>586</v>
      </c>
      <c r="F621" s="39">
        <v>44562</v>
      </c>
      <c r="G621" s="130" t="s">
        <v>587</v>
      </c>
      <c r="H621" s="37" t="s">
        <v>1893</v>
      </c>
      <c r="I621" s="37" t="s">
        <v>1894</v>
      </c>
      <c r="J621" s="37">
        <v>90</v>
      </c>
      <c r="K621" s="37"/>
      <c r="L621" s="37"/>
      <c r="M621" s="37">
        <v>90</v>
      </c>
      <c r="N621" s="37"/>
      <c r="O621" s="37"/>
      <c r="P621" s="37"/>
      <c r="Q621" s="37"/>
      <c r="R621" s="37"/>
      <c r="S621" s="37">
        <v>90</v>
      </c>
      <c r="T621" s="37">
        <v>415</v>
      </c>
      <c r="U621" s="37" t="s">
        <v>1895</v>
      </c>
      <c r="V621" s="37" t="s">
        <v>42</v>
      </c>
      <c r="W621" s="58" t="s">
        <v>43</v>
      </c>
    </row>
    <row r="622" s="11" customFormat="1" ht="24" spans="1:23">
      <c r="A622" s="36">
        <v>610</v>
      </c>
      <c r="B622" s="58" t="s">
        <v>1896</v>
      </c>
      <c r="C622" s="58" t="s">
        <v>33</v>
      </c>
      <c r="D622" s="58" t="s">
        <v>37</v>
      </c>
      <c r="E622" s="58" t="s">
        <v>120</v>
      </c>
      <c r="F622" s="40">
        <v>44562</v>
      </c>
      <c r="G622" s="40">
        <v>44896</v>
      </c>
      <c r="H622" s="58" t="s">
        <v>1897</v>
      </c>
      <c r="I622" s="58" t="s">
        <v>1898</v>
      </c>
      <c r="J622" s="58">
        <v>1500</v>
      </c>
      <c r="K622" s="72"/>
      <c r="L622" s="58">
        <v>1500</v>
      </c>
      <c r="M622" s="37"/>
      <c r="N622" s="37"/>
      <c r="O622" s="37">
        <v>3</v>
      </c>
      <c r="P622" s="37">
        <v>2980</v>
      </c>
      <c r="Q622" s="37">
        <v>11000</v>
      </c>
      <c r="R622" s="37">
        <v>1</v>
      </c>
      <c r="S622" s="37">
        <v>112</v>
      </c>
      <c r="T622" s="37">
        <v>452</v>
      </c>
      <c r="U622" s="58" t="s">
        <v>1899</v>
      </c>
      <c r="V622" s="37" t="s">
        <v>42</v>
      </c>
      <c r="W622" s="37" t="s">
        <v>43</v>
      </c>
    </row>
    <row r="623" s="11" customFormat="1" ht="24" spans="1:23">
      <c r="A623" s="36">
        <v>611</v>
      </c>
      <c r="B623" s="58" t="s">
        <v>1900</v>
      </c>
      <c r="C623" s="58" t="s">
        <v>33</v>
      </c>
      <c r="D623" s="58" t="s">
        <v>54</v>
      </c>
      <c r="E623" s="58" t="s">
        <v>120</v>
      </c>
      <c r="F623" s="40">
        <v>44562</v>
      </c>
      <c r="G623" s="40">
        <v>44896</v>
      </c>
      <c r="H623" s="58" t="s">
        <v>1897</v>
      </c>
      <c r="I623" s="58" t="s">
        <v>1901</v>
      </c>
      <c r="J623" s="58">
        <v>300</v>
      </c>
      <c r="K623" s="72"/>
      <c r="L623" s="58">
        <v>300</v>
      </c>
      <c r="M623" s="37"/>
      <c r="N623" s="37"/>
      <c r="O623" s="37">
        <v>1</v>
      </c>
      <c r="P623" s="37">
        <v>150</v>
      </c>
      <c r="Q623" s="37">
        <v>700</v>
      </c>
      <c r="R623" s="37">
        <v>1</v>
      </c>
      <c r="S623" s="80">
        <v>25</v>
      </c>
      <c r="T623" s="37">
        <v>84</v>
      </c>
      <c r="U623" s="58" t="s">
        <v>1902</v>
      </c>
      <c r="V623" s="37" t="s">
        <v>42</v>
      </c>
      <c r="W623" s="37" t="s">
        <v>43</v>
      </c>
    </row>
    <row r="624" s="11" customFormat="1" ht="36" spans="1:23">
      <c r="A624" s="36">
        <v>612</v>
      </c>
      <c r="B624" s="58" t="s">
        <v>1900</v>
      </c>
      <c r="C624" s="58" t="s">
        <v>33</v>
      </c>
      <c r="D624" s="58" t="s">
        <v>54</v>
      </c>
      <c r="E624" s="58" t="s">
        <v>120</v>
      </c>
      <c r="F624" s="40">
        <v>44562</v>
      </c>
      <c r="G624" s="40">
        <v>44896</v>
      </c>
      <c r="H624" s="58" t="s">
        <v>1897</v>
      </c>
      <c r="I624" s="58" t="s">
        <v>1903</v>
      </c>
      <c r="J624" s="58">
        <v>500</v>
      </c>
      <c r="K624" s="72"/>
      <c r="L624" s="58">
        <v>500</v>
      </c>
      <c r="M624" s="37"/>
      <c r="N624" s="37"/>
      <c r="O624" s="37">
        <v>1</v>
      </c>
      <c r="P624" s="37">
        <v>150</v>
      </c>
      <c r="Q624" s="37">
        <v>2000</v>
      </c>
      <c r="R624" s="37">
        <v>1</v>
      </c>
      <c r="S624" s="80">
        <v>15</v>
      </c>
      <c r="T624" s="37">
        <v>45</v>
      </c>
      <c r="U624" s="58" t="s">
        <v>1904</v>
      </c>
      <c r="V624" s="37" t="s">
        <v>42</v>
      </c>
      <c r="W624" s="37" t="s">
        <v>43</v>
      </c>
    </row>
    <row r="625" s="11" customFormat="1" ht="24" spans="1:23">
      <c r="A625" s="36">
        <v>613</v>
      </c>
      <c r="B625" s="58" t="s">
        <v>1905</v>
      </c>
      <c r="C625" s="58" t="s">
        <v>33</v>
      </c>
      <c r="D625" s="58" t="s">
        <v>37</v>
      </c>
      <c r="E625" s="58" t="s">
        <v>120</v>
      </c>
      <c r="F625" s="40">
        <v>44562</v>
      </c>
      <c r="G625" s="40">
        <v>44896</v>
      </c>
      <c r="H625" s="58" t="s">
        <v>1897</v>
      </c>
      <c r="I625" s="58" t="s">
        <v>1906</v>
      </c>
      <c r="J625" s="58">
        <v>583</v>
      </c>
      <c r="K625" s="72"/>
      <c r="L625" s="58">
        <v>583</v>
      </c>
      <c r="M625" s="37"/>
      <c r="N625" s="37"/>
      <c r="O625" s="37">
        <v>1</v>
      </c>
      <c r="P625" s="37"/>
      <c r="Q625" s="37">
        <v>2293</v>
      </c>
      <c r="R625" s="37">
        <v>1</v>
      </c>
      <c r="S625" s="80">
        <v>23</v>
      </c>
      <c r="T625" s="37">
        <v>92</v>
      </c>
      <c r="U625" s="58" t="s">
        <v>1907</v>
      </c>
      <c r="V625" s="37" t="s">
        <v>42</v>
      </c>
      <c r="W625" s="37" t="s">
        <v>43</v>
      </c>
    </row>
    <row r="626" s="11" customFormat="1" ht="24" spans="1:23">
      <c r="A626" s="36">
        <v>614</v>
      </c>
      <c r="B626" s="58" t="s">
        <v>1905</v>
      </c>
      <c r="C626" s="58" t="s">
        <v>33</v>
      </c>
      <c r="D626" s="58" t="s">
        <v>37</v>
      </c>
      <c r="E626" s="37" t="s">
        <v>278</v>
      </c>
      <c r="F626" s="40">
        <v>44562</v>
      </c>
      <c r="G626" s="40">
        <v>44896</v>
      </c>
      <c r="H626" s="58" t="s">
        <v>1897</v>
      </c>
      <c r="I626" s="37" t="s">
        <v>1908</v>
      </c>
      <c r="J626" s="123">
        <v>150</v>
      </c>
      <c r="K626" s="72"/>
      <c r="L626" s="123">
        <v>150</v>
      </c>
      <c r="M626" s="37"/>
      <c r="N626" s="37"/>
      <c r="O626" s="37">
        <v>1</v>
      </c>
      <c r="P626" s="37"/>
      <c r="Q626" s="37">
        <v>1000</v>
      </c>
      <c r="R626" s="37"/>
      <c r="S626" s="80">
        <v>18</v>
      </c>
      <c r="T626" s="37">
        <v>63</v>
      </c>
      <c r="U626" s="58" t="s">
        <v>1909</v>
      </c>
      <c r="V626" s="37" t="s">
        <v>42</v>
      </c>
      <c r="W626" s="37" t="s">
        <v>43</v>
      </c>
    </row>
    <row r="627" s="11" customFormat="1" ht="24" spans="1:23">
      <c r="A627" s="36">
        <v>615</v>
      </c>
      <c r="B627" s="58" t="s">
        <v>1896</v>
      </c>
      <c r="C627" s="58" t="s">
        <v>33</v>
      </c>
      <c r="D627" s="58" t="s">
        <v>37</v>
      </c>
      <c r="E627" s="58" t="s">
        <v>1107</v>
      </c>
      <c r="F627" s="40">
        <v>44562</v>
      </c>
      <c r="G627" s="40">
        <v>44896</v>
      </c>
      <c r="H627" s="58" t="s">
        <v>1897</v>
      </c>
      <c r="I627" s="58" t="s">
        <v>1910</v>
      </c>
      <c r="J627" s="58">
        <v>64</v>
      </c>
      <c r="K627" s="72"/>
      <c r="L627" s="58">
        <v>64</v>
      </c>
      <c r="M627" s="37"/>
      <c r="N627" s="37"/>
      <c r="O627" s="37">
        <v>1</v>
      </c>
      <c r="P627" s="37"/>
      <c r="Q627" s="37">
        <v>238</v>
      </c>
      <c r="R627" s="37"/>
      <c r="S627" s="80">
        <v>11</v>
      </c>
      <c r="T627" s="37">
        <v>22</v>
      </c>
      <c r="U627" s="58" t="s">
        <v>1911</v>
      </c>
      <c r="V627" s="37" t="s">
        <v>42</v>
      </c>
      <c r="W627" s="37" t="s">
        <v>43</v>
      </c>
    </row>
    <row r="628" s="11" customFormat="1" ht="24" spans="1:23">
      <c r="A628" s="36">
        <v>616</v>
      </c>
      <c r="B628" s="58" t="s">
        <v>1896</v>
      </c>
      <c r="C628" s="58" t="s">
        <v>33</v>
      </c>
      <c r="D628" s="58" t="s">
        <v>37</v>
      </c>
      <c r="E628" s="58" t="s">
        <v>1912</v>
      </c>
      <c r="F628" s="40">
        <v>44562</v>
      </c>
      <c r="G628" s="40">
        <v>44896</v>
      </c>
      <c r="H628" s="58" t="s">
        <v>1897</v>
      </c>
      <c r="I628" s="58" t="s">
        <v>1913</v>
      </c>
      <c r="J628" s="58">
        <v>140</v>
      </c>
      <c r="K628" s="72"/>
      <c r="L628" s="58">
        <v>140</v>
      </c>
      <c r="M628" s="37"/>
      <c r="N628" s="37"/>
      <c r="O628" s="37">
        <v>1</v>
      </c>
      <c r="P628" s="37"/>
      <c r="Q628" s="37">
        <v>1066</v>
      </c>
      <c r="R628" s="37"/>
      <c r="S628" s="80">
        <v>21</v>
      </c>
      <c r="T628" s="37">
        <v>84</v>
      </c>
      <c r="U628" s="58" t="s">
        <v>1914</v>
      </c>
      <c r="V628" s="37" t="s">
        <v>42</v>
      </c>
      <c r="W628" s="37" t="s">
        <v>43</v>
      </c>
    </row>
    <row r="629" s="11" customFormat="1" ht="24" spans="1:23">
      <c r="A629" s="36">
        <v>617</v>
      </c>
      <c r="B629" s="58" t="s">
        <v>1896</v>
      </c>
      <c r="C629" s="58" t="s">
        <v>33</v>
      </c>
      <c r="D629" s="58" t="s">
        <v>37</v>
      </c>
      <c r="E629" s="58" t="s">
        <v>1915</v>
      </c>
      <c r="F629" s="40">
        <v>44562</v>
      </c>
      <c r="G629" s="40">
        <v>44896</v>
      </c>
      <c r="H629" s="58" t="s">
        <v>1897</v>
      </c>
      <c r="I629" s="58" t="s">
        <v>1916</v>
      </c>
      <c r="J629" s="58">
        <v>350</v>
      </c>
      <c r="K629" s="36"/>
      <c r="L629" s="58">
        <v>350</v>
      </c>
      <c r="M629" s="37"/>
      <c r="N629" s="37"/>
      <c r="O629" s="37">
        <v>1</v>
      </c>
      <c r="P629" s="37"/>
      <c r="Q629" s="37">
        <v>956</v>
      </c>
      <c r="R629" s="37"/>
      <c r="S629" s="80">
        <v>19</v>
      </c>
      <c r="T629" s="37">
        <v>57</v>
      </c>
      <c r="U629" s="58" t="s">
        <v>1917</v>
      </c>
      <c r="V629" s="37" t="s">
        <v>42</v>
      </c>
      <c r="W629" s="37" t="s">
        <v>43</v>
      </c>
    </row>
    <row r="630" s="11" customFormat="1" ht="36" spans="1:23">
      <c r="A630" s="36">
        <v>618</v>
      </c>
      <c r="B630" s="58" t="s">
        <v>1896</v>
      </c>
      <c r="C630" s="58" t="s">
        <v>33</v>
      </c>
      <c r="D630" s="58" t="s">
        <v>54</v>
      </c>
      <c r="E630" s="58" t="s">
        <v>1721</v>
      </c>
      <c r="F630" s="40">
        <v>44562</v>
      </c>
      <c r="G630" s="40">
        <v>44896</v>
      </c>
      <c r="H630" s="58" t="s">
        <v>1897</v>
      </c>
      <c r="I630" s="58" t="s">
        <v>1918</v>
      </c>
      <c r="J630" s="58">
        <v>90</v>
      </c>
      <c r="K630" s="36"/>
      <c r="L630" s="58">
        <v>90</v>
      </c>
      <c r="M630" s="37"/>
      <c r="N630" s="37"/>
      <c r="O630" s="37">
        <v>1</v>
      </c>
      <c r="P630" s="37"/>
      <c r="Q630" s="37">
        <v>145</v>
      </c>
      <c r="R630" s="37"/>
      <c r="S630" s="80">
        <v>8</v>
      </c>
      <c r="T630" s="37">
        <v>28</v>
      </c>
      <c r="U630" s="58" t="s">
        <v>1919</v>
      </c>
      <c r="V630" s="37" t="s">
        <v>42</v>
      </c>
      <c r="W630" s="37" t="s">
        <v>43</v>
      </c>
    </row>
    <row r="631" s="11" customFormat="1" ht="24" spans="1:23">
      <c r="A631" s="36">
        <v>619</v>
      </c>
      <c r="B631" s="58" t="s">
        <v>1896</v>
      </c>
      <c r="C631" s="58" t="s">
        <v>33</v>
      </c>
      <c r="D631" s="58" t="s">
        <v>54</v>
      </c>
      <c r="E631" s="58" t="s">
        <v>1721</v>
      </c>
      <c r="F631" s="40">
        <v>44562</v>
      </c>
      <c r="G631" s="40">
        <v>44896</v>
      </c>
      <c r="H631" s="58" t="s">
        <v>1897</v>
      </c>
      <c r="I631" s="58" t="s">
        <v>1920</v>
      </c>
      <c r="J631" s="58">
        <v>70</v>
      </c>
      <c r="K631" s="36"/>
      <c r="L631" s="58">
        <v>70</v>
      </c>
      <c r="M631" s="37"/>
      <c r="N631" s="37"/>
      <c r="O631" s="37">
        <v>1</v>
      </c>
      <c r="P631" s="37"/>
      <c r="Q631" s="37">
        <v>145</v>
      </c>
      <c r="R631" s="37"/>
      <c r="S631" s="80">
        <v>6</v>
      </c>
      <c r="T631" s="37">
        <v>21</v>
      </c>
      <c r="U631" s="58" t="s">
        <v>1919</v>
      </c>
      <c r="V631" s="37" t="s">
        <v>42</v>
      </c>
      <c r="W631" s="37" t="s">
        <v>43</v>
      </c>
    </row>
    <row r="632" s="11" customFormat="1" ht="24" spans="1:23">
      <c r="A632" s="36">
        <v>620</v>
      </c>
      <c r="B632" s="58" t="s">
        <v>1896</v>
      </c>
      <c r="C632" s="58" t="s">
        <v>33</v>
      </c>
      <c r="D632" s="58" t="s">
        <v>54</v>
      </c>
      <c r="E632" s="58" t="s">
        <v>1721</v>
      </c>
      <c r="F632" s="40">
        <v>44562</v>
      </c>
      <c r="G632" s="40">
        <v>44896</v>
      </c>
      <c r="H632" s="58" t="s">
        <v>1897</v>
      </c>
      <c r="I632" s="37" t="s">
        <v>1921</v>
      </c>
      <c r="J632" s="58">
        <v>80</v>
      </c>
      <c r="K632" s="36"/>
      <c r="L632" s="58">
        <v>80</v>
      </c>
      <c r="M632" s="37"/>
      <c r="N632" s="37"/>
      <c r="O632" s="37">
        <v>1</v>
      </c>
      <c r="P632" s="37">
        <v>75</v>
      </c>
      <c r="Q632" s="37">
        <v>200</v>
      </c>
      <c r="R632" s="37"/>
      <c r="S632" s="80">
        <v>9</v>
      </c>
      <c r="T632" s="37">
        <v>27</v>
      </c>
      <c r="U632" s="58" t="s">
        <v>1922</v>
      </c>
      <c r="V632" s="37" t="s">
        <v>42</v>
      </c>
      <c r="W632" s="37" t="s">
        <v>43</v>
      </c>
    </row>
    <row r="633" s="11" customFormat="1" ht="24" spans="1:23">
      <c r="A633" s="36">
        <v>621</v>
      </c>
      <c r="B633" s="58" t="s">
        <v>1896</v>
      </c>
      <c r="C633" s="58" t="s">
        <v>33</v>
      </c>
      <c r="D633" s="58" t="s">
        <v>37</v>
      </c>
      <c r="E633" s="37" t="s">
        <v>719</v>
      </c>
      <c r="F633" s="40">
        <v>44562</v>
      </c>
      <c r="G633" s="40">
        <v>44896</v>
      </c>
      <c r="H633" s="58" t="s">
        <v>1897</v>
      </c>
      <c r="I633" s="37" t="s">
        <v>1923</v>
      </c>
      <c r="J633" s="58">
        <v>70</v>
      </c>
      <c r="K633" s="36"/>
      <c r="L633" s="58">
        <v>70</v>
      </c>
      <c r="M633" s="37"/>
      <c r="N633" s="37"/>
      <c r="O633" s="37">
        <v>1</v>
      </c>
      <c r="P633" s="37">
        <v>175</v>
      </c>
      <c r="Q633" s="37">
        <v>625</v>
      </c>
      <c r="R633" s="37">
        <v>1</v>
      </c>
      <c r="S633" s="80">
        <v>24</v>
      </c>
      <c r="T633" s="37">
        <v>84</v>
      </c>
      <c r="U633" s="58" t="s">
        <v>1924</v>
      </c>
      <c r="V633" s="37" t="s">
        <v>42</v>
      </c>
      <c r="W633" s="37" t="s">
        <v>43</v>
      </c>
    </row>
    <row r="634" s="11" customFormat="1" ht="48" spans="1:23">
      <c r="A634" s="36">
        <v>622</v>
      </c>
      <c r="B634" s="58" t="s">
        <v>1925</v>
      </c>
      <c r="C634" s="58" t="s">
        <v>33</v>
      </c>
      <c r="D634" s="58" t="s">
        <v>37</v>
      </c>
      <c r="E634" s="37" t="s">
        <v>1097</v>
      </c>
      <c r="F634" s="40">
        <v>44562</v>
      </c>
      <c r="G634" s="40">
        <v>44896</v>
      </c>
      <c r="H634" s="58" t="s">
        <v>1897</v>
      </c>
      <c r="I634" s="37" t="s">
        <v>1926</v>
      </c>
      <c r="J634" s="58">
        <v>500</v>
      </c>
      <c r="K634" s="36"/>
      <c r="L634" s="58">
        <v>500</v>
      </c>
      <c r="M634" s="37"/>
      <c r="N634" s="37"/>
      <c r="O634" s="37">
        <v>1</v>
      </c>
      <c r="P634" s="37">
        <v>208</v>
      </c>
      <c r="Q634" s="37">
        <v>1023</v>
      </c>
      <c r="R634" s="37">
        <v>1</v>
      </c>
      <c r="S634" s="80">
        <v>15</v>
      </c>
      <c r="T634" s="37">
        <v>51</v>
      </c>
      <c r="U634" s="58" t="s">
        <v>1927</v>
      </c>
      <c r="V634" s="37" t="s">
        <v>42</v>
      </c>
      <c r="W634" s="37" t="s">
        <v>43</v>
      </c>
    </row>
    <row r="635" s="11" customFormat="1" ht="24" spans="1:23">
      <c r="A635" s="36">
        <v>623</v>
      </c>
      <c r="B635" s="58" t="s">
        <v>1896</v>
      </c>
      <c r="C635" s="58" t="s">
        <v>33</v>
      </c>
      <c r="D635" s="58" t="s">
        <v>37</v>
      </c>
      <c r="E635" s="37" t="s">
        <v>1928</v>
      </c>
      <c r="F635" s="40">
        <v>44562</v>
      </c>
      <c r="G635" s="40">
        <v>44896</v>
      </c>
      <c r="H635" s="58" t="s">
        <v>1897</v>
      </c>
      <c r="I635" s="37" t="s">
        <v>1929</v>
      </c>
      <c r="J635" s="58">
        <v>80</v>
      </c>
      <c r="K635" s="36"/>
      <c r="L635" s="58">
        <v>80</v>
      </c>
      <c r="M635" s="37"/>
      <c r="N635" s="37"/>
      <c r="O635" s="37">
        <v>1</v>
      </c>
      <c r="P635" s="37">
        <v>180</v>
      </c>
      <c r="Q635" s="37">
        <v>612</v>
      </c>
      <c r="R635" s="37">
        <v>1</v>
      </c>
      <c r="S635" s="80">
        <v>22</v>
      </c>
      <c r="T635" s="37">
        <v>66</v>
      </c>
      <c r="U635" s="58" t="s">
        <v>1930</v>
      </c>
      <c r="V635" s="37" t="s">
        <v>42</v>
      </c>
      <c r="W635" s="37" t="s">
        <v>43</v>
      </c>
    </row>
    <row r="636" s="11" customFormat="1" ht="24" spans="1:23">
      <c r="A636" s="36">
        <v>624</v>
      </c>
      <c r="B636" s="58" t="s">
        <v>1931</v>
      </c>
      <c r="C636" s="58" t="s">
        <v>33</v>
      </c>
      <c r="D636" s="58" t="s">
        <v>54</v>
      </c>
      <c r="E636" s="37" t="s">
        <v>162</v>
      </c>
      <c r="F636" s="40">
        <v>44593</v>
      </c>
      <c r="G636" s="40">
        <v>44896</v>
      </c>
      <c r="H636" s="58" t="s">
        <v>1897</v>
      </c>
      <c r="I636" s="37" t="s">
        <v>1932</v>
      </c>
      <c r="J636" s="58">
        <v>300</v>
      </c>
      <c r="K636" s="36"/>
      <c r="L636" s="58">
        <v>300</v>
      </c>
      <c r="M636" s="37"/>
      <c r="N636" s="37"/>
      <c r="O636" s="37">
        <v>1</v>
      </c>
      <c r="P636" s="37">
        <v>64</v>
      </c>
      <c r="Q636" s="37">
        <v>320</v>
      </c>
      <c r="R636" s="37">
        <v>1</v>
      </c>
      <c r="S636" s="80">
        <v>10</v>
      </c>
      <c r="T636" s="37">
        <v>40</v>
      </c>
      <c r="U636" s="58" t="s">
        <v>1933</v>
      </c>
      <c r="V636" s="37" t="s">
        <v>42</v>
      </c>
      <c r="W636" s="37" t="s">
        <v>43</v>
      </c>
    </row>
    <row r="637" s="11" customFormat="1" ht="24" spans="1:23">
      <c r="A637" s="36">
        <v>625</v>
      </c>
      <c r="B637" s="58" t="s">
        <v>1934</v>
      </c>
      <c r="C637" s="58" t="s">
        <v>33</v>
      </c>
      <c r="D637" s="58" t="s">
        <v>37</v>
      </c>
      <c r="E637" s="37" t="s">
        <v>1103</v>
      </c>
      <c r="F637" s="40">
        <v>44593</v>
      </c>
      <c r="G637" s="40">
        <v>44896</v>
      </c>
      <c r="H637" s="58" t="s">
        <v>1897</v>
      </c>
      <c r="I637" s="37" t="s">
        <v>1935</v>
      </c>
      <c r="J637" s="58">
        <v>50</v>
      </c>
      <c r="K637" s="36"/>
      <c r="L637" s="58">
        <v>50</v>
      </c>
      <c r="M637" s="37"/>
      <c r="N637" s="37"/>
      <c r="O637" s="37">
        <v>1</v>
      </c>
      <c r="P637" s="37">
        <v>125</v>
      </c>
      <c r="Q637" s="37">
        <v>800</v>
      </c>
      <c r="R637" s="37">
        <v>1</v>
      </c>
      <c r="S637" s="80">
        <v>11</v>
      </c>
      <c r="T637" s="37">
        <v>33</v>
      </c>
      <c r="U637" s="58" t="s">
        <v>1936</v>
      </c>
      <c r="V637" s="37" t="s">
        <v>42</v>
      </c>
      <c r="W637" s="37" t="s">
        <v>43</v>
      </c>
    </row>
    <row r="638" s="11" customFormat="1" ht="24" spans="1:23">
      <c r="A638" s="36">
        <v>626</v>
      </c>
      <c r="B638" s="58" t="s">
        <v>1925</v>
      </c>
      <c r="C638" s="58" t="s">
        <v>33</v>
      </c>
      <c r="D638" s="58" t="s">
        <v>37</v>
      </c>
      <c r="E638" s="37" t="s">
        <v>1778</v>
      </c>
      <c r="F638" s="40">
        <v>44593</v>
      </c>
      <c r="G638" s="40">
        <v>44896</v>
      </c>
      <c r="H638" s="58" t="s">
        <v>1897</v>
      </c>
      <c r="I638" s="37" t="s">
        <v>1937</v>
      </c>
      <c r="J638" s="58">
        <v>23</v>
      </c>
      <c r="K638" s="36"/>
      <c r="L638" s="58">
        <v>23</v>
      </c>
      <c r="M638" s="37"/>
      <c r="N638" s="37"/>
      <c r="O638" s="37">
        <v>1</v>
      </c>
      <c r="P638" s="37">
        <v>70</v>
      </c>
      <c r="Q638" s="37">
        <v>430</v>
      </c>
      <c r="R638" s="37"/>
      <c r="S638" s="80">
        <v>8</v>
      </c>
      <c r="T638" s="37">
        <v>32</v>
      </c>
      <c r="U638" s="58" t="s">
        <v>1938</v>
      </c>
      <c r="V638" s="37" t="s">
        <v>42</v>
      </c>
      <c r="W638" s="37" t="s">
        <v>43</v>
      </c>
    </row>
    <row r="639" s="11" customFormat="1" ht="24" spans="1:23">
      <c r="A639" s="36">
        <v>627</v>
      </c>
      <c r="B639" s="58" t="s">
        <v>1925</v>
      </c>
      <c r="C639" s="58" t="s">
        <v>33</v>
      </c>
      <c r="D639" s="58" t="s">
        <v>37</v>
      </c>
      <c r="E639" s="37" t="s">
        <v>1778</v>
      </c>
      <c r="F639" s="40">
        <v>44593</v>
      </c>
      <c r="G639" s="40">
        <v>44896</v>
      </c>
      <c r="H639" s="58" t="s">
        <v>1897</v>
      </c>
      <c r="I639" s="37" t="s">
        <v>1939</v>
      </c>
      <c r="J639" s="37">
        <v>25</v>
      </c>
      <c r="K639" s="36"/>
      <c r="L639" s="37">
        <v>25</v>
      </c>
      <c r="M639" s="37"/>
      <c r="N639" s="37"/>
      <c r="O639" s="37">
        <v>1</v>
      </c>
      <c r="P639" s="37">
        <v>70</v>
      </c>
      <c r="Q639" s="37">
        <v>256</v>
      </c>
      <c r="R639" s="37"/>
      <c r="S639" s="80">
        <v>11</v>
      </c>
      <c r="T639" s="37">
        <v>33</v>
      </c>
      <c r="U639" s="58" t="s">
        <v>1940</v>
      </c>
      <c r="V639" s="37" t="s">
        <v>42</v>
      </c>
      <c r="W639" s="37" t="s">
        <v>43</v>
      </c>
    </row>
    <row r="640" s="11" customFormat="1" ht="24" spans="1:23">
      <c r="A640" s="36">
        <v>628</v>
      </c>
      <c r="B640" s="58" t="s">
        <v>1925</v>
      </c>
      <c r="C640" s="58" t="s">
        <v>33</v>
      </c>
      <c r="D640" s="58" t="s">
        <v>37</v>
      </c>
      <c r="E640" s="37" t="s">
        <v>1778</v>
      </c>
      <c r="F640" s="40">
        <v>44593</v>
      </c>
      <c r="G640" s="40">
        <v>44896</v>
      </c>
      <c r="H640" s="58" t="s">
        <v>1897</v>
      </c>
      <c r="I640" s="37" t="s">
        <v>1941</v>
      </c>
      <c r="J640" s="58">
        <v>30</v>
      </c>
      <c r="K640" s="36"/>
      <c r="L640" s="58">
        <v>30</v>
      </c>
      <c r="M640" s="37"/>
      <c r="N640" s="37"/>
      <c r="O640" s="37">
        <v>1</v>
      </c>
      <c r="P640" s="37">
        <v>295</v>
      </c>
      <c r="Q640" s="37">
        <v>925</v>
      </c>
      <c r="R640" s="37"/>
      <c r="S640" s="80">
        <v>25</v>
      </c>
      <c r="T640" s="37">
        <v>100</v>
      </c>
      <c r="U640" s="58" t="s">
        <v>1942</v>
      </c>
      <c r="V640" s="37" t="s">
        <v>42</v>
      </c>
      <c r="W640" s="37" t="s">
        <v>43</v>
      </c>
    </row>
    <row r="641" s="11" customFormat="1" ht="24" spans="1:23">
      <c r="A641" s="36">
        <v>629</v>
      </c>
      <c r="B641" s="58" t="s">
        <v>1896</v>
      </c>
      <c r="C641" s="58" t="s">
        <v>33</v>
      </c>
      <c r="D641" s="58" t="s">
        <v>37</v>
      </c>
      <c r="E641" s="37" t="s">
        <v>1782</v>
      </c>
      <c r="F641" s="40">
        <v>44593</v>
      </c>
      <c r="G641" s="40">
        <v>44896</v>
      </c>
      <c r="H641" s="58" t="s">
        <v>1897</v>
      </c>
      <c r="I641" s="37" t="s">
        <v>1943</v>
      </c>
      <c r="J641" s="58">
        <v>48</v>
      </c>
      <c r="K641" s="36"/>
      <c r="L641" s="58">
        <v>48</v>
      </c>
      <c r="M641" s="37"/>
      <c r="N641" s="37"/>
      <c r="O641" s="37">
        <v>1</v>
      </c>
      <c r="P641" s="37">
        <v>21</v>
      </c>
      <c r="Q641" s="37">
        <v>98</v>
      </c>
      <c r="R641" s="37"/>
      <c r="S641" s="80">
        <v>3</v>
      </c>
      <c r="T641" s="37">
        <v>9</v>
      </c>
      <c r="U641" s="58" t="s">
        <v>1944</v>
      </c>
      <c r="V641" s="37" t="s">
        <v>42</v>
      </c>
      <c r="W641" s="37" t="s">
        <v>43</v>
      </c>
    </row>
    <row r="642" s="11" customFormat="1" ht="24" spans="1:23">
      <c r="A642" s="36">
        <v>630</v>
      </c>
      <c r="B642" s="58" t="s">
        <v>1896</v>
      </c>
      <c r="C642" s="58" t="s">
        <v>33</v>
      </c>
      <c r="D642" s="58" t="s">
        <v>37</v>
      </c>
      <c r="E642" s="37" t="s">
        <v>719</v>
      </c>
      <c r="F642" s="40">
        <v>44593</v>
      </c>
      <c r="G642" s="40">
        <v>44896</v>
      </c>
      <c r="H642" s="58" t="s">
        <v>1897</v>
      </c>
      <c r="I642" s="37" t="s">
        <v>1945</v>
      </c>
      <c r="J642" s="58">
        <v>120</v>
      </c>
      <c r="K642" s="36"/>
      <c r="L642" s="58">
        <v>120</v>
      </c>
      <c r="M642" s="37"/>
      <c r="N642" s="37"/>
      <c r="O642" s="37">
        <v>1</v>
      </c>
      <c r="P642" s="37">
        <v>55</v>
      </c>
      <c r="Q642" s="37">
        <v>210</v>
      </c>
      <c r="R642" s="37">
        <v>1</v>
      </c>
      <c r="S642" s="80">
        <v>8</v>
      </c>
      <c r="T642" s="37">
        <v>32</v>
      </c>
      <c r="U642" s="58" t="s">
        <v>1946</v>
      </c>
      <c r="V642" s="37" t="s">
        <v>42</v>
      </c>
      <c r="W642" s="37" t="s">
        <v>43</v>
      </c>
    </row>
    <row r="643" s="11" customFormat="1" ht="24" spans="1:23">
      <c r="A643" s="36">
        <v>631</v>
      </c>
      <c r="B643" s="58" t="s">
        <v>1896</v>
      </c>
      <c r="C643" s="58" t="s">
        <v>33</v>
      </c>
      <c r="D643" s="45" t="s">
        <v>74</v>
      </c>
      <c r="E643" s="37" t="s">
        <v>719</v>
      </c>
      <c r="F643" s="40">
        <v>44593</v>
      </c>
      <c r="G643" s="40">
        <v>44896</v>
      </c>
      <c r="H643" s="58" t="s">
        <v>1897</v>
      </c>
      <c r="I643" s="37" t="s">
        <v>1947</v>
      </c>
      <c r="J643" s="58">
        <v>80</v>
      </c>
      <c r="K643" s="36"/>
      <c r="L643" s="58">
        <v>80</v>
      </c>
      <c r="M643" s="37"/>
      <c r="N643" s="37"/>
      <c r="O643" s="37">
        <v>1</v>
      </c>
      <c r="P643" s="37">
        <v>620</v>
      </c>
      <c r="Q643" s="37">
        <v>2045</v>
      </c>
      <c r="R643" s="37">
        <v>1</v>
      </c>
      <c r="S643" s="80">
        <v>24</v>
      </c>
      <c r="T643" s="37">
        <v>72</v>
      </c>
      <c r="U643" s="58" t="s">
        <v>1948</v>
      </c>
      <c r="V643" s="37" t="s">
        <v>42</v>
      </c>
      <c r="W643" s="37" t="s">
        <v>43</v>
      </c>
    </row>
    <row r="644" s="11" customFormat="1" ht="24" spans="1:23">
      <c r="A644" s="36">
        <v>632</v>
      </c>
      <c r="B644" s="58" t="s">
        <v>1896</v>
      </c>
      <c r="C644" s="58" t="s">
        <v>33</v>
      </c>
      <c r="D644" s="45" t="s">
        <v>74</v>
      </c>
      <c r="E644" s="37" t="s">
        <v>719</v>
      </c>
      <c r="F644" s="40">
        <v>44593</v>
      </c>
      <c r="G644" s="40">
        <v>44896</v>
      </c>
      <c r="H644" s="58" t="s">
        <v>1897</v>
      </c>
      <c r="I644" s="37" t="s">
        <v>1949</v>
      </c>
      <c r="J644" s="58">
        <v>80</v>
      </c>
      <c r="K644" s="36"/>
      <c r="L644" s="58">
        <v>80</v>
      </c>
      <c r="M644" s="37"/>
      <c r="N644" s="37"/>
      <c r="O644" s="37">
        <v>1</v>
      </c>
      <c r="P644" s="37">
        <v>175</v>
      </c>
      <c r="Q644" s="37">
        <v>780</v>
      </c>
      <c r="R644" s="37">
        <v>1</v>
      </c>
      <c r="S644" s="80">
        <v>17</v>
      </c>
      <c r="T644" s="37">
        <v>68</v>
      </c>
      <c r="U644" s="58" t="s">
        <v>1950</v>
      </c>
      <c r="V644" s="37" t="s">
        <v>42</v>
      </c>
      <c r="W644" s="37" t="s">
        <v>43</v>
      </c>
    </row>
    <row r="645" s="11" customFormat="1" ht="24" spans="1:23">
      <c r="A645" s="36">
        <v>633</v>
      </c>
      <c r="B645" s="58" t="s">
        <v>1896</v>
      </c>
      <c r="C645" s="58" t="s">
        <v>33</v>
      </c>
      <c r="D645" s="45" t="s">
        <v>74</v>
      </c>
      <c r="E645" s="37" t="s">
        <v>719</v>
      </c>
      <c r="F645" s="40">
        <v>44593</v>
      </c>
      <c r="G645" s="40">
        <v>44896</v>
      </c>
      <c r="H645" s="58" t="s">
        <v>1897</v>
      </c>
      <c r="I645" s="37" t="s">
        <v>1951</v>
      </c>
      <c r="J645" s="58">
        <v>140</v>
      </c>
      <c r="K645" s="36"/>
      <c r="L645" s="58">
        <v>140</v>
      </c>
      <c r="M645" s="37"/>
      <c r="N645" s="37"/>
      <c r="O645" s="37">
        <v>1</v>
      </c>
      <c r="P645" s="37">
        <v>75</v>
      </c>
      <c r="Q645" s="37">
        <v>312</v>
      </c>
      <c r="R645" s="37">
        <v>1</v>
      </c>
      <c r="S645" s="80">
        <v>6</v>
      </c>
      <c r="T645" s="37">
        <v>18</v>
      </c>
      <c r="U645" s="58" t="s">
        <v>1952</v>
      </c>
      <c r="V645" s="37" t="s">
        <v>42</v>
      </c>
      <c r="W645" s="37" t="s">
        <v>43</v>
      </c>
    </row>
    <row r="646" s="11" customFormat="1" ht="24" spans="1:23">
      <c r="A646" s="36">
        <v>634</v>
      </c>
      <c r="B646" s="58" t="s">
        <v>1896</v>
      </c>
      <c r="C646" s="58" t="s">
        <v>33</v>
      </c>
      <c r="D646" s="45" t="s">
        <v>74</v>
      </c>
      <c r="E646" s="37" t="s">
        <v>719</v>
      </c>
      <c r="F646" s="40">
        <v>44593</v>
      </c>
      <c r="G646" s="40">
        <v>44896</v>
      </c>
      <c r="H646" s="58" t="s">
        <v>1897</v>
      </c>
      <c r="I646" s="37" t="s">
        <v>1953</v>
      </c>
      <c r="J646" s="58">
        <v>160</v>
      </c>
      <c r="K646" s="36"/>
      <c r="L646" s="58">
        <v>160</v>
      </c>
      <c r="M646" s="37"/>
      <c r="N646" s="37"/>
      <c r="O646" s="37">
        <v>1</v>
      </c>
      <c r="P646" s="37">
        <v>53</v>
      </c>
      <c r="Q646" s="37">
        <v>208</v>
      </c>
      <c r="R646" s="37">
        <v>1</v>
      </c>
      <c r="S646" s="80">
        <v>5</v>
      </c>
      <c r="T646" s="37">
        <v>20</v>
      </c>
      <c r="U646" s="58" t="s">
        <v>1954</v>
      </c>
      <c r="V646" s="37" t="s">
        <v>42</v>
      </c>
      <c r="W646" s="37" t="s">
        <v>43</v>
      </c>
    </row>
    <row r="647" s="11" customFormat="1" ht="24" spans="1:23">
      <c r="A647" s="36">
        <v>635</v>
      </c>
      <c r="B647" s="58" t="s">
        <v>1896</v>
      </c>
      <c r="C647" s="58" t="s">
        <v>33</v>
      </c>
      <c r="D647" s="45" t="s">
        <v>74</v>
      </c>
      <c r="E647" s="37" t="s">
        <v>719</v>
      </c>
      <c r="F647" s="40">
        <v>44593</v>
      </c>
      <c r="G647" s="40">
        <v>44896</v>
      </c>
      <c r="H647" s="58" t="s">
        <v>1897</v>
      </c>
      <c r="I647" s="37" t="s">
        <v>1955</v>
      </c>
      <c r="J647" s="58">
        <v>80</v>
      </c>
      <c r="K647" s="36"/>
      <c r="L647" s="58">
        <v>80</v>
      </c>
      <c r="M647" s="37"/>
      <c r="N647" s="37"/>
      <c r="O647" s="37">
        <v>1</v>
      </c>
      <c r="P647" s="37">
        <v>55</v>
      </c>
      <c r="Q647" s="37">
        <v>225</v>
      </c>
      <c r="R647" s="37">
        <v>1</v>
      </c>
      <c r="S647" s="80">
        <v>6</v>
      </c>
      <c r="T647" s="37">
        <v>24</v>
      </c>
      <c r="U647" s="58" t="s">
        <v>1956</v>
      </c>
      <c r="V647" s="37" t="s">
        <v>42</v>
      </c>
      <c r="W647" s="37" t="s">
        <v>43</v>
      </c>
    </row>
    <row r="648" s="11" customFormat="1" ht="24" spans="1:23">
      <c r="A648" s="36">
        <v>636</v>
      </c>
      <c r="B648" s="58" t="s">
        <v>1896</v>
      </c>
      <c r="C648" s="58" t="s">
        <v>33</v>
      </c>
      <c r="D648" s="45" t="s">
        <v>74</v>
      </c>
      <c r="E648" s="37" t="s">
        <v>719</v>
      </c>
      <c r="F648" s="40">
        <v>44593</v>
      </c>
      <c r="G648" s="40">
        <v>44896</v>
      </c>
      <c r="H648" s="58" t="s">
        <v>1897</v>
      </c>
      <c r="I648" s="37" t="s">
        <v>1957</v>
      </c>
      <c r="J648" s="58">
        <v>60</v>
      </c>
      <c r="K648" s="36"/>
      <c r="L648" s="58">
        <v>60</v>
      </c>
      <c r="M648" s="37"/>
      <c r="N648" s="37"/>
      <c r="O648" s="37">
        <v>1</v>
      </c>
      <c r="P648" s="37">
        <v>55</v>
      </c>
      <c r="Q648" s="37">
        <v>203</v>
      </c>
      <c r="R648" s="37">
        <v>1</v>
      </c>
      <c r="S648" s="80">
        <v>6</v>
      </c>
      <c r="T648" s="37">
        <v>21</v>
      </c>
      <c r="U648" s="58" t="s">
        <v>1958</v>
      </c>
      <c r="V648" s="37" t="s">
        <v>42</v>
      </c>
      <c r="W648" s="37" t="s">
        <v>43</v>
      </c>
    </row>
    <row r="649" s="11" customFormat="1" ht="24" spans="1:23">
      <c r="A649" s="36">
        <v>637</v>
      </c>
      <c r="B649" s="58" t="s">
        <v>1896</v>
      </c>
      <c r="C649" s="58" t="s">
        <v>33</v>
      </c>
      <c r="D649" s="45" t="s">
        <v>54</v>
      </c>
      <c r="E649" s="37" t="s">
        <v>152</v>
      </c>
      <c r="F649" s="40">
        <v>44593</v>
      </c>
      <c r="G649" s="40">
        <v>44896</v>
      </c>
      <c r="H649" s="58" t="s">
        <v>1897</v>
      </c>
      <c r="I649" s="37" t="s">
        <v>1959</v>
      </c>
      <c r="J649" s="58">
        <v>60</v>
      </c>
      <c r="K649" s="36"/>
      <c r="L649" s="58">
        <v>60</v>
      </c>
      <c r="M649" s="37"/>
      <c r="N649" s="37"/>
      <c r="O649" s="37">
        <v>1</v>
      </c>
      <c r="P649" s="37">
        <v>82</v>
      </c>
      <c r="Q649" s="37">
        <v>352</v>
      </c>
      <c r="R649" s="37"/>
      <c r="S649" s="37">
        <v>8</v>
      </c>
      <c r="T649" s="37">
        <v>28</v>
      </c>
      <c r="U649" s="58" t="s">
        <v>1960</v>
      </c>
      <c r="V649" s="37" t="s">
        <v>42</v>
      </c>
      <c r="W649" s="37" t="s">
        <v>43</v>
      </c>
    </row>
    <row r="650" s="11" customFormat="1" ht="24" spans="1:23">
      <c r="A650" s="36">
        <v>638</v>
      </c>
      <c r="B650" s="58" t="s">
        <v>1925</v>
      </c>
      <c r="C650" s="58" t="s">
        <v>33</v>
      </c>
      <c r="D650" s="58" t="s">
        <v>37</v>
      </c>
      <c r="E650" s="37" t="s">
        <v>152</v>
      </c>
      <c r="F650" s="40">
        <v>44593</v>
      </c>
      <c r="G650" s="40">
        <v>44896</v>
      </c>
      <c r="H650" s="58" t="s">
        <v>1897</v>
      </c>
      <c r="I650" s="37" t="s">
        <v>1961</v>
      </c>
      <c r="J650" s="58">
        <v>30</v>
      </c>
      <c r="K650" s="36"/>
      <c r="L650" s="58">
        <v>30</v>
      </c>
      <c r="M650" s="37"/>
      <c r="N650" s="37"/>
      <c r="O650" s="37">
        <v>1</v>
      </c>
      <c r="P650" s="37">
        <v>55</v>
      </c>
      <c r="Q650" s="37">
        <v>550</v>
      </c>
      <c r="R650" s="37"/>
      <c r="S650" s="37">
        <v>6</v>
      </c>
      <c r="T650" s="37">
        <v>21</v>
      </c>
      <c r="U650" s="58" t="s">
        <v>1946</v>
      </c>
      <c r="V650" s="37" t="s">
        <v>42</v>
      </c>
      <c r="W650" s="37" t="s">
        <v>43</v>
      </c>
    </row>
    <row r="651" s="11" customFormat="1" ht="24" spans="1:23">
      <c r="A651" s="36">
        <v>639</v>
      </c>
      <c r="B651" s="58" t="s">
        <v>1896</v>
      </c>
      <c r="C651" s="58" t="s">
        <v>33</v>
      </c>
      <c r="D651" s="45" t="s">
        <v>74</v>
      </c>
      <c r="E651" s="37" t="s">
        <v>152</v>
      </c>
      <c r="F651" s="40">
        <v>44593</v>
      </c>
      <c r="G651" s="40">
        <v>44896</v>
      </c>
      <c r="H651" s="58" t="s">
        <v>1897</v>
      </c>
      <c r="I651" s="37" t="s">
        <v>1962</v>
      </c>
      <c r="J651" s="58">
        <v>90</v>
      </c>
      <c r="K651" s="36"/>
      <c r="L651" s="58">
        <v>90</v>
      </c>
      <c r="M651" s="37"/>
      <c r="N651" s="37"/>
      <c r="O651" s="37">
        <v>1</v>
      </c>
      <c r="P651" s="37">
        <v>269</v>
      </c>
      <c r="Q651" s="37">
        <v>1196</v>
      </c>
      <c r="R651" s="37"/>
      <c r="S651" s="37">
        <v>18</v>
      </c>
      <c r="T651" s="37">
        <v>63</v>
      </c>
      <c r="U651" s="58" t="s">
        <v>1963</v>
      </c>
      <c r="V651" s="37" t="s">
        <v>42</v>
      </c>
      <c r="W651" s="37" t="s">
        <v>43</v>
      </c>
    </row>
    <row r="652" s="11" customFormat="1" ht="24" spans="1:23">
      <c r="A652" s="36">
        <v>640</v>
      </c>
      <c r="B652" s="58" t="s">
        <v>1964</v>
      </c>
      <c r="C652" s="58" t="s">
        <v>33</v>
      </c>
      <c r="D652" s="45" t="s">
        <v>74</v>
      </c>
      <c r="E652" s="37" t="s">
        <v>152</v>
      </c>
      <c r="F652" s="40">
        <v>44593</v>
      </c>
      <c r="G652" s="40">
        <v>44896</v>
      </c>
      <c r="H652" s="58" t="s">
        <v>1897</v>
      </c>
      <c r="I652" s="37" t="s">
        <v>1965</v>
      </c>
      <c r="J652" s="58">
        <v>20</v>
      </c>
      <c r="K652" s="36"/>
      <c r="L652" s="58">
        <v>20</v>
      </c>
      <c r="M652" s="37"/>
      <c r="N652" s="37"/>
      <c r="O652" s="37">
        <v>1</v>
      </c>
      <c r="P652" s="37">
        <v>64</v>
      </c>
      <c r="Q652" s="37">
        <v>270</v>
      </c>
      <c r="R652" s="37"/>
      <c r="S652" s="37">
        <v>6</v>
      </c>
      <c r="T652" s="37">
        <v>21</v>
      </c>
      <c r="U652" s="58" t="s">
        <v>1966</v>
      </c>
      <c r="V652" s="37" t="s">
        <v>42</v>
      </c>
      <c r="W652" s="37" t="s">
        <v>43</v>
      </c>
    </row>
    <row r="653" s="11" customFormat="1" ht="24" spans="1:23">
      <c r="A653" s="36">
        <v>641</v>
      </c>
      <c r="B653" s="58" t="s">
        <v>1964</v>
      </c>
      <c r="C653" s="58" t="s">
        <v>33</v>
      </c>
      <c r="D653" s="45" t="s">
        <v>74</v>
      </c>
      <c r="E653" s="37" t="s">
        <v>1090</v>
      </c>
      <c r="F653" s="40">
        <v>44593</v>
      </c>
      <c r="G653" s="40">
        <v>44896</v>
      </c>
      <c r="H653" s="58" t="s">
        <v>1897</v>
      </c>
      <c r="I653" s="37" t="s">
        <v>1967</v>
      </c>
      <c r="J653" s="58">
        <v>90</v>
      </c>
      <c r="K653" s="36"/>
      <c r="L653" s="58">
        <v>90</v>
      </c>
      <c r="M653" s="37"/>
      <c r="N653" s="37"/>
      <c r="O653" s="37">
        <v>1</v>
      </c>
      <c r="P653" s="37">
        <v>269</v>
      </c>
      <c r="Q653" s="37">
        <v>1196</v>
      </c>
      <c r="R653" s="37">
        <v>1</v>
      </c>
      <c r="S653" s="37">
        <v>20</v>
      </c>
      <c r="T653" s="37">
        <v>66</v>
      </c>
      <c r="U653" s="58" t="s">
        <v>1963</v>
      </c>
      <c r="V653" s="37" t="s">
        <v>42</v>
      </c>
      <c r="W653" s="37" t="s">
        <v>43</v>
      </c>
    </row>
    <row r="654" s="11" customFormat="1" ht="24" spans="1:23">
      <c r="A654" s="36">
        <v>642</v>
      </c>
      <c r="B654" s="58" t="s">
        <v>1964</v>
      </c>
      <c r="C654" s="58" t="s">
        <v>33</v>
      </c>
      <c r="D654" s="58" t="s">
        <v>37</v>
      </c>
      <c r="E654" s="37" t="s">
        <v>1090</v>
      </c>
      <c r="F654" s="40">
        <v>44593</v>
      </c>
      <c r="G654" s="40">
        <v>44896</v>
      </c>
      <c r="H654" s="58" t="s">
        <v>1897</v>
      </c>
      <c r="I654" s="37" t="s">
        <v>1968</v>
      </c>
      <c r="J654" s="58">
        <v>60</v>
      </c>
      <c r="K654" s="36"/>
      <c r="L654" s="58">
        <v>60</v>
      </c>
      <c r="M654" s="37"/>
      <c r="N654" s="37"/>
      <c r="O654" s="37">
        <v>1</v>
      </c>
      <c r="P654" s="37">
        <v>62</v>
      </c>
      <c r="Q654" s="37">
        <v>208</v>
      </c>
      <c r="R654" s="37">
        <v>1</v>
      </c>
      <c r="S654" s="37">
        <v>5</v>
      </c>
      <c r="T654" s="37">
        <v>16</v>
      </c>
      <c r="U654" s="58" t="s">
        <v>1969</v>
      </c>
      <c r="V654" s="37" t="s">
        <v>42</v>
      </c>
      <c r="W654" s="37" t="s">
        <v>43</v>
      </c>
    </row>
    <row r="655" s="11" customFormat="1" ht="24" spans="1:23">
      <c r="A655" s="36">
        <v>643</v>
      </c>
      <c r="B655" s="58" t="s">
        <v>1896</v>
      </c>
      <c r="C655" s="58" t="s">
        <v>33</v>
      </c>
      <c r="D655" s="58" t="s">
        <v>37</v>
      </c>
      <c r="E655" s="37" t="s">
        <v>1090</v>
      </c>
      <c r="F655" s="40">
        <v>44593</v>
      </c>
      <c r="G655" s="40">
        <v>44896</v>
      </c>
      <c r="H655" s="58" t="s">
        <v>1897</v>
      </c>
      <c r="I655" s="22" t="s">
        <v>1970</v>
      </c>
      <c r="J655" s="58">
        <v>40</v>
      </c>
      <c r="K655" s="72"/>
      <c r="L655" s="58">
        <v>40</v>
      </c>
      <c r="M655" s="37"/>
      <c r="N655" s="37"/>
      <c r="O655" s="37">
        <v>1</v>
      </c>
      <c r="P655" s="37">
        <v>51</v>
      </c>
      <c r="Q655" s="37">
        <v>133</v>
      </c>
      <c r="R655" s="37">
        <v>1</v>
      </c>
      <c r="S655" s="37">
        <v>4</v>
      </c>
      <c r="T655" s="37">
        <v>14</v>
      </c>
      <c r="U655" s="58" t="s">
        <v>1971</v>
      </c>
      <c r="V655" s="37" t="s">
        <v>42</v>
      </c>
      <c r="W655" s="37" t="s">
        <v>43</v>
      </c>
    </row>
    <row r="656" s="11" customFormat="1" ht="24" spans="1:23">
      <c r="A656" s="36">
        <v>644</v>
      </c>
      <c r="B656" s="58" t="s">
        <v>1896</v>
      </c>
      <c r="C656" s="58" t="s">
        <v>33</v>
      </c>
      <c r="D656" s="45" t="s">
        <v>54</v>
      </c>
      <c r="E656" s="37" t="s">
        <v>162</v>
      </c>
      <c r="F656" s="40">
        <v>44593</v>
      </c>
      <c r="G656" s="40">
        <v>44896</v>
      </c>
      <c r="H656" s="58" t="s">
        <v>1897</v>
      </c>
      <c r="I656" s="37" t="s">
        <v>1972</v>
      </c>
      <c r="J656" s="58">
        <v>25</v>
      </c>
      <c r="K656" s="36"/>
      <c r="L656" s="58">
        <v>25</v>
      </c>
      <c r="M656" s="37"/>
      <c r="N656" s="37"/>
      <c r="O656" s="37">
        <v>1</v>
      </c>
      <c r="P656" s="37">
        <v>25</v>
      </c>
      <c r="Q656" s="37">
        <v>96</v>
      </c>
      <c r="R656" s="37">
        <v>1</v>
      </c>
      <c r="S656" s="37">
        <v>4</v>
      </c>
      <c r="T656" s="37">
        <v>14</v>
      </c>
      <c r="U656" s="58" t="s">
        <v>1973</v>
      </c>
      <c r="V656" s="37" t="s">
        <v>42</v>
      </c>
      <c r="W656" s="37" t="s">
        <v>43</v>
      </c>
    </row>
    <row r="657" s="11" customFormat="1" ht="36" spans="1:23">
      <c r="A657" s="36">
        <v>645</v>
      </c>
      <c r="B657" s="58" t="s">
        <v>1896</v>
      </c>
      <c r="C657" s="58" t="s">
        <v>33</v>
      </c>
      <c r="D657" s="58" t="s">
        <v>37</v>
      </c>
      <c r="E657" s="37" t="s">
        <v>1276</v>
      </c>
      <c r="F657" s="40">
        <v>44593</v>
      </c>
      <c r="G657" s="40">
        <v>44896</v>
      </c>
      <c r="H657" s="58" t="s">
        <v>1897</v>
      </c>
      <c r="I657" s="37" t="s">
        <v>1974</v>
      </c>
      <c r="J657" s="58">
        <v>240</v>
      </c>
      <c r="K657" s="87"/>
      <c r="L657" s="58">
        <v>240</v>
      </c>
      <c r="M657" s="37"/>
      <c r="N657" s="37"/>
      <c r="O657" s="37">
        <v>1</v>
      </c>
      <c r="P657" s="37">
        <v>302</v>
      </c>
      <c r="Q657" s="37">
        <v>1326</v>
      </c>
      <c r="R657" s="37"/>
      <c r="S657" s="37">
        <v>21</v>
      </c>
      <c r="T657" s="37">
        <v>63</v>
      </c>
      <c r="U657" s="58" t="s">
        <v>1975</v>
      </c>
      <c r="V657" s="37" t="s">
        <v>42</v>
      </c>
      <c r="W657" s="37" t="s">
        <v>43</v>
      </c>
    </row>
    <row r="658" s="11" customFormat="1" ht="24" spans="1:23">
      <c r="A658" s="36">
        <v>646</v>
      </c>
      <c r="B658" s="58" t="s">
        <v>1896</v>
      </c>
      <c r="C658" s="58" t="s">
        <v>33</v>
      </c>
      <c r="D658" s="58" t="s">
        <v>37</v>
      </c>
      <c r="E658" s="37" t="s">
        <v>1097</v>
      </c>
      <c r="F658" s="40">
        <v>44593</v>
      </c>
      <c r="G658" s="40">
        <v>44896</v>
      </c>
      <c r="H658" s="58" t="s">
        <v>1897</v>
      </c>
      <c r="I658" s="37" t="s">
        <v>1976</v>
      </c>
      <c r="J658" s="58">
        <v>240</v>
      </c>
      <c r="K658" s="36"/>
      <c r="L658" s="58">
        <v>240</v>
      </c>
      <c r="M658" s="37"/>
      <c r="N658" s="37"/>
      <c r="O658" s="37">
        <v>1</v>
      </c>
      <c r="P658" s="37">
        <v>522</v>
      </c>
      <c r="Q658" s="37">
        <v>2117</v>
      </c>
      <c r="R658" s="37">
        <v>1</v>
      </c>
      <c r="S658" s="37">
        <v>41</v>
      </c>
      <c r="T658" s="37">
        <v>123</v>
      </c>
      <c r="U658" s="58" t="s">
        <v>1977</v>
      </c>
      <c r="V658" s="37" t="s">
        <v>42</v>
      </c>
      <c r="W658" s="37" t="s">
        <v>43</v>
      </c>
    </row>
    <row r="659" s="11" customFormat="1" ht="24" spans="1:23">
      <c r="A659" s="36">
        <v>647</v>
      </c>
      <c r="B659" s="58" t="s">
        <v>1925</v>
      </c>
      <c r="C659" s="58" t="s">
        <v>33</v>
      </c>
      <c r="D659" s="58" t="s">
        <v>37</v>
      </c>
      <c r="E659" s="37" t="s">
        <v>1097</v>
      </c>
      <c r="F659" s="40">
        <v>44593</v>
      </c>
      <c r="G659" s="40">
        <v>44896</v>
      </c>
      <c r="H659" s="58" t="s">
        <v>1897</v>
      </c>
      <c r="I659" s="37" t="s">
        <v>1978</v>
      </c>
      <c r="J659" s="58">
        <v>60</v>
      </c>
      <c r="K659" s="36"/>
      <c r="L659" s="58">
        <v>60</v>
      </c>
      <c r="M659" s="37"/>
      <c r="N659" s="37"/>
      <c r="O659" s="37">
        <v>1</v>
      </c>
      <c r="P659" s="37">
        <v>522</v>
      </c>
      <c r="Q659" s="37">
        <v>2117</v>
      </c>
      <c r="R659" s="37">
        <v>1</v>
      </c>
      <c r="S659" s="37">
        <v>38</v>
      </c>
      <c r="T659" s="37">
        <v>114</v>
      </c>
      <c r="U659" s="58" t="s">
        <v>1977</v>
      </c>
      <c r="V659" s="37" t="s">
        <v>42</v>
      </c>
      <c r="W659" s="37" t="s">
        <v>43</v>
      </c>
    </row>
    <row r="660" s="11" customFormat="1" ht="24" spans="1:23">
      <c r="A660" s="36">
        <v>648</v>
      </c>
      <c r="B660" s="58" t="s">
        <v>1896</v>
      </c>
      <c r="C660" s="58" t="s">
        <v>33</v>
      </c>
      <c r="D660" s="58" t="s">
        <v>37</v>
      </c>
      <c r="E660" s="37" t="s">
        <v>1097</v>
      </c>
      <c r="F660" s="40">
        <v>44593</v>
      </c>
      <c r="G660" s="40">
        <v>44896</v>
      </c>
      <c r="H660" s="58" t="s">
        <v>1897</v>
      </c>
      <c r="I660" s="37" t="s">
        <v>1979</v>
      </c>
      <c r="J660" s="58">
        <v>80</v>
      </c>
      <c r="K660" s="36"/>
      <c r="L660" s="58">
        <v>80</v>
      </c>
      <c r="M660" s="37"/>
      <c r="N660" s="37"/>
      <c r="O660" s="37">
        <v>1</v>
      </c>
      <c r="P660" s="37">
        <v>522</v>
      </c>
      <c r="Q660" s="37">
        <v>2117</v>
      </c>
      <c r="R660" s="37">
        <v>1</v>
      </c>
      <c r="S660" s="37">
        <v>41</v>
      </c>
      <c r="T660" s="37">
        <v>123</v>
      </c>
      <c r="U660" s="58" t="s">
        <v>1977</v>
      </c>
      <c r="V660" s="37" t="s">
        <v>42</v>
      </c>
      <c r="W660" s="37" t="s">
        <v>43</v>
      </c>
    </row>
    <row r="661" s="11" customFormat="1" ht="24" spans="1:23">
      <c r="A661" s="36">
        <v>649</v>
      </c>
      <c r="B661" s="58" t="s">
        <v>1896</v>
      </c>
      <c r="C661" s="58" t="s">
        <v>33</v>
      </c>
      <c r="D661" s="58" t="s">
        <v>37</v>
      </c>
      <c r="E661" s="37" t="s">
        <v>1595</v>
      </c>
      <c r="F661" s="40">
        <v>44593</v>
      </c>
      <c r="G661" s="40">
        <v>44896</v>
      </c>
      <c r="H661" s="58" t="s">
        <v>1897</v>
      </c>
      <c r="I661" s="37" t="s">
        <v>1980</v>
      </c>
      <c r="J661" s="58">
        <v>150</v>
      </c>
      <c r="K661" s="36"/>
      <c r="L661" s="58">
        <v>150</v>
      </c>
      <c r="M661" s="37"/>
      <c r="N661" s="37"/>
      <c r="O661" s="37">
        <v>1</v>
      </c>
      <c r="P661" s="37">
        <v>68</v>
      </c>
      <c r="Q661" s="37">
        <v>270</v>
      </c>
      <c r="R661" s="37">
        <v>1</v>
      </c>
      <c r="S661" s="37">
        <v>7</v>
      </c>
      <c r="T661" s="37">
        <v>28</v>
      </c>
      <c r="U661" s="58" t="s">
        <v>1981</v>
      </c>
      <c r="V661" s="37" t="s">
        <v>42</v>
      </c>
      <c r="W661" s="37" t="s">
        <v>43</v>
      </c>
    </row>
    <row r="662" s="11" customFormat="1" ht="24" spans="1:23">
      <c r="A662" s="36">
        <v>650</v>
      </c>
      <c r="B662" s="58" t="s">
        <v>1896</v>
      </c>
      <c r="C662" s="58" t="s">
        <v>33</v>
      </c>
      <c r="D662" s="58" t="s">
        <v>37</v>
      </c>
      <c r="E662" s="37" t="s">
        <v>1595</v>
      </c>
      <c r="F662" s="40">
        <v>44593</v>
      </c>
      <c r="G662" s="40">
        <v>44896</v>
      </c>
      <c r="H662" s="58" t="s">
        <v>1897</v>
      </c>
      <c r="I662" s="37" t="s">
        <v>1982</v>
      </c>
      <c r="J662" s="58">
        <v>12</v>
      </c>
      <c r="K662" s="36"/>
      <c r="L662" s="58">
        <v>12</v>
      </c>
      <c r="M662" s="37"/>
      <c r="N662" s="37"/>
      <c r="O662" s="37">
        <v>1</v>
      </c>
      <c r="P662" s="37">
        <v>68</v>
      </c>
      <c r="Q662" s="37">
        <v>270</v>
      </c>
      <c r="R662" s="37">
        <v>1</v>
      </c>
      <c r="S662" s="37">
        <v>7</v>
      </c>
      <c r="T662" s="37">
        <v>28</v>
      </c>
      <c r="U662" s="58" t="s">
        <v>1981</v>
      </c>
      <c r="V662" s="37" t="s">
        <v>42</v>
      </c>
      <c r="W662" s="37" t="s">
        <v>43</v>
      </c>
    </row>
    <row r="663" s="11" customFormat="1" ht="24" spans="1:23">
      <c r="A663" s="36">
        <v>651</v>
      </c>
      <c r="B663" s="58" t="s">
        <v>1896</v>
      </c>
      <c r="C663" s="58" t="s">
        <v>33</v>
      </c>
      <c r="D663" s="58" t="s">
        <v>37</v>
      </c>
      <c r="E663" s="37" t="s">
        <v>1595</v>
      </c>
      <c r="F663" s="40">
        <v>44593</v>
      </c>
      <c r="G663" s="40">
        <v>44896</v>
      </c>
      <c r="H663" s="58" t="s">
        <v>1897</v>
      </c>
      <c r="I663" s="37" t="s">
        <v>1983</v>
      </c>
      <c r="J663" s="58">
        <v>80</v>
      </c>
      <c r="K663" s="36"/>
      <c r="L663" s="58">
        <v>80</v>
      </c>
      <c r="M663" s="37"/>
      <c r="N663" s="37"/>
      <c r="O663" s="37">
        <v>1</v>
      </c>
      <c r="P663" s="37">
        <v>75</v>
      </c>
      <c r="Q663" s="37">
        <v>305</v>
      </c>
      <c r="R663" s="37">
        <v>1</v>
      </c>
      <c r="S663" s="37">
        <v>7</v>
      </c>
      <c r="T663" s="37">
        <v>28</v>
      </c>
      <c r="U663" s="58" t="s">
        <v>1984</v>
      </c>
      <c r="V663" s="37" t="s">
        <v>42</v>
      </c>
      <c r="W663" s="37" t="s">
        <v>43</v>
      </c>
    </row>
    <row r="664" s="11" customFormat="1" ht="24" spans="1:23">
      <c r="A664" s="36">
        <v>652</v>
      </c>
      <c r="B664" s="58" t="s">
        <v>1896</v>
      </c>
      <c r="C664" s="58" t="s">
        <v>33</v>
      </c>
      <c r="D664" s="58" t="s">
        <v>37</v>
      </c>
      <c r="E664" s="37" t="s">
        <v>1595</v>
      </c>
      <c r="F664" s="40">
        <v>44593</v>
      </c>
      <c r="G664" s="40">
        <v>44896</v>
      </c>
      <c r="H664" s="58" t="s">
        <v>1897</v>
      </c>
      <c r="I664" s="37" t="s">
        <v>1985</v>
      </c>
      <c r="J664" s="58">
        <v>120</v>
      </c>
      <c r="K664" s="36"/>
      <c r="L664" s="58">
        <v>120</v>
      </c>
      <c r="M664" s="37"/>
      <c r="N664" s="37"/>
      <c r="O664" s="37">
        <v>1</v>
      </c>
      <c r="P664" s="37">
        <v>75</v>
      </c>
      <c r="Q664" s="37">
        <v>305</v>
      </c>
      <c r="R664" s="37">
        <v>1</v>
      </c>
      <c r="S664" s="37">
        <v>7</v>
      </c>
      <c r="T664" s="37">
        <v>28</v>
      </c>
      <c r="U664" s="58" t="s">
        <v>1984</v>
      </c>
      <c r="V664" s="37" t="s">
        <v>42</v>
      </c>
      <c r="W664" s="37" t="s">
        <v>43</v>
      </c>
    </row>
    <row r="665" s="11" customFormat="1" ht="24" spans="1:23">
      <c r="A665" s="36">
        <v>653</v>
      </c>
      <c r="B665" s="58" t="s">
        <v>1896</v>
      </c>
      <c r="C665" s="58" t="s">
        <v>33</v>
      </c>
      <c r="D665" s="58" t="s">
        <v>37</v>
      </c>
      <c r="E665" s="37" t="s">
        <v>1595</v>
      </c>
      <c r="F665" s="40">
        <v>44593</v>
      </c>
      <c r="G665" s="40">
        <v>44896</v>
      </c>
      <c r="H665" s="58" t="s">
        <v>1897</v>
      </c>
      <c r="I665" s="37" t="s">
        <v>1986</v>
      </c>
      <c r="J665" s="58">
        <v>90</v>
      </c>
      <c r="K665" s="36"/>
      <c r="L665" s="58">
        <v>90</v>
      </c>
      <c r="M665" s="37"/>
      <c r="N665" s="37"/>
      <c r="O665" s="37">
        <v>1</v>
      </c>
      <c r="P665" s="37">
        <v>82</v>
      </c>
      <c r="Q665" s="37">
        <v>380</v>
      </c>
      <c r="R665" s="37">
        <v>1</v>
      </c>
      <c r="S665" s="37">
        <v>8</v>
      </c>
      <c r="T665" s="37">
        <v>28</v>
      </c>
      <c r="U665" s="58" t="s">
        <v>1987</v>
      </c>
      <c r="V665" s="37" t="s">
        <v>42</v>
      </c>
      <c r="W665" s="37" t="s">
        <v>43</v>
      </c>
    </row>
    <row r="666" s="11" customFormat="1" ht="24" spans="1:23">
      <c r="A666" s="36">
        <v>654</v>
      </c>
      <c r="B666" s="58" t="s">
        <v>1896</v>
      </c>
      <c r="C666" s="58" t="s">
        <v>33</v>
      </c>
      <c r="D666" s="58" t="s">
        <v>37</v>
      </c>
      <c r="E666" s="37" t="s">
        <v>1595</v>
      </c>
      <c r="F666" s="40">
        <v>44593</v>
      </c>
      <c r="G666" s="40">
        <v>44896</v>
      </c>
      <c r="H666" s="58" t="s">
        <v>1897</v>
      </c>
      <c r="I666" s="37" t="s">
        <v>1988</v>
      </c>
      <c r="J666" s="58">
        <v>120</v>
      </c>
      <c r="K666" s="36"/>
      <c r="L666" s="58">
        <v>120</v>
      </c>
      <c r="M666" s="37"/>
      <c r="N666" s="37"/>
      <c r="O666" s="37">
        <v>1</v>
      </c>
      <c r="P666" s="37">
        <v>82</v>
      </c>
      <c r="Q666" s="37">
        <v>380</v>
      </c>
      <c r="R666" s="37">
        <v>1</v>
      </c>
      <c r="S666" s="37">
        <v>8</v>
      </c>
      <c r="T666" s="37">
        <v>28</v>
      </c>
      <c r="U666" s="58" t="s">
        <v>1987</v>
      </c>
      <c r="V666" s="37" t="s">
        <v>42</v>
      </c>
      <c r="W666" s="37" t="s">
        <v>43</v>
      </c>
    </row>
    <row r="667" s="11" customFormat="1" ht="24" spans="1:23">
      <c r="A667" s="36">
        <v>655</v>
      </c>
      <c r="B667" s="58" t="s">
        <v>1896</v>
      </c>
      <c r="C667" s="58" t="s">
        <v>33</v>
      </c>
      <c r="D667" s="58" t="s">
        <v>37</v>
      </c>
      <c r="E667" s="37" t="s">
        <v>1595</v>
      </c>
      <c r="F667" s="40">
        <v>44593</v>
      </c>
      <c r="G667" s="40">
        <v>44896</v>
      </c>
      <c r="H667" s="58" t="s">
        <v>1897</v>
      </c>
      <c r="I667" s="37" t="s">
        <v>1989</v>
      </c>
      <c r="J667" s="58">
        <v>30</v>
      </c>
      <c r="K667" s="36"/>
      <c r="L667" s="58">
        <v>30</v>
      </c>
      <c r="M667" s="37"/>
      <c r="N667" s="37"/>
      <c r="O667" s="37">
        <v>1</v>
      </c>
      <c r="P667" s="37">
        <v>66</v>
      </c>
      <c r="Q667" s="37">
        <v>330</v>
      </c>
      <c r="R667" s="37">
        <v>1</v>
      </c>
      <c r="S667" s="37">
        <v>6</v>
      </c>
      <c r="T667" s="37">
        <v>21</v>
      </c>
      <c r="U667" s="58" t="s">
        <v>1990</v>
      </c>
      <c r="V667" s="37" t="s">
        <v>42</v>
      </c>
      <c r="W667" s="37" t="s">
        <v>43</v>
      </c>
    </row>
    <row r="668" s="11" customFormat="1" ht="24" spans="1:23">
      <c r="A668" s="36">
        <v>656</v>
      </c>
      <c r="B668" s="58" t="s">
        <v>1896</v>
      </c>
      <c r="C668" s="58" t="s">
        <v>33</v>
      </c>
      <c r="D668" s="58" t="s">
        <v>37</v>
      </c>
      <c r="E668" s="37" t="s">
        <v>1595</v>
      </c>
      <c r="F668" s="40">
        <v>44593</v>
      </c>
      <c r="G668" s="40">
        <v>44896</v>
      </c>
      <c r="H668" s="58" t="s">
        <v>1897</v>
      </c>
      <c r="I668" s="37" t="s">
        <v>1991</v>
      </c>
      <c r="J668" s="58">
        <v>32</v>
      </c>
      <c r="K668" s="36"/>
      <c r="L668" s="58">
        <v>32</v>
      </c>
      <c r="M668" s="37"/>
      <c r="N668" s="37"/>
      <c r="O668" s="37">
        <v>1</v>
      </c>
      <c r="P668" s="37">
        <v>52</v>
      </c>
      <c r="Q668" s="37">
        <v>296</v>
      </c>
      <c r="R668" s="37">
        <v>1</v>
      </c>
      <c r="S668" s="37">
        <v>5</v>
      </c>
      <c r="T668" s="37">
        <v>17</v>
      </c>
      <c r="U668" s="58" t="s">
        <v>1992</v>
      </c>
      <c r="V668" s="37" t="s">
        <v>42</v>
      </c>
      <c r="W668" s="37" t="s">
        <v>43</v>
      </c>
    </row>
    <row r="669" s="11" customFormat="1" ht="24" spans="1:23">
      <c r="A669" s="36">
        <v>657</v>
      </c>
      <c r="B669" s="58" t="s">
        <v>1896</v>
      </c>
      <c r="C669" s="58" t="s">
        <v>33</v>
      </c>
      <c r="D669" s="58" t="s">
        <v>37</v>
      </c>
      <c r="E669" s="37" t="s">
        <v>1595</v>
      </c>
      <c r="F669" s="40">
        <v>44593</v>
      </c>
      <c r="G669" s="40">
        <v>44896</v>
      </c>
      <c r="H669" s="58" t="s">
        <v>1897</v>
      </c>
      <c r="I669" s="37" t="s">
        <v>1993</v>
      </c>
      <c r="J669" s="58">
        <v>40</v>
      </c>
      <c r="K669" s="36"/>
      <c r="L669" s="58">
        <v>40</v>
      </c>
      <c r="M669" s="37"/>
      <c r="N669" s="37"/>
      <c r="O669" s="37">
        <v>1</v>
      </c>
      <c r="P669" s="37">
        <v>52</v>
      </c>
      <c r="Q669" s="37">
        <v>296</v>
      </c>
      <c r="R669" s="37">
        <v>1</v>
      </c>
      <c r="S669" s="37">
        <v>5</v>
      </c>
      <c r="T669" s="37">
        <v>17</v>
      </c>
      <c r="U669" s="58" t="s">
        <v>1992</v>
      </c>
      <c r="V669" s="37" t="s">
        <v>42</v>
      </c>
      <c r="W669" s="37" t="s">
        <v>43</v>
      </c>
    </row>
    <row r="670" s="11" customFormat="1" ht="24" spans="1:23">
      <c r="A670" s="36">
        <v>658</v>
      </c>
      <c r="B670" s="58" t="s">
        <v>1896</v>
      </c>
      <c r="C670" s="58" t="s">
        <v>33</v>
      </c>
      <c r="D670" s="58" t="s">
        <v>37</v>
      </c>
      <c r="E670" s="37" t="s">
        <v>1595</v>
      </c>
      <c r="F670" s="40">
        <v>44593</v>
      </c>
      <c r="G670" s="40">
        <v>44896</v>
      </c>
      <c r="H670" s="58" t="s">
        <v>1897</v>
      </c>
      <c r="I670" s="37" t="s">
        <v>1994</v>
      </c>
      <c r="J670" s="58">
        <v>26</v>
      </c>
      <c r="K670" s="36"/>
      <c r="L670" s="58">
        <v>26</v>
      </c>
      <c r="M670" s="37"/>
      <c r="N670" s="37"/>
      <c r="O670" s="37">
        <v>1</v>
      </c>
      <c r="P670" s="37">
        <v>115</v>
      </c>
      <c r="Q670" s="37">
        <v>460</v>
      </c>
      <c r="R670" s="37">
        <v>1</v>
      </c>
      <c r="S670" s="37">
        <v>10</v>
      </c>
      <c r="T670" s="37">
        <v>33</v>
      </c>
      <c r="U670" s="58" t="s">
        <v>1995</v>
      </c>
      <c r="V670" s="37" t="s">
        <v>42</v>
      </c>
      <c r="W670" s="37" t="s">
        <v>43</v>
      </c>
    </row>
    <row r="671" s="11" customFormat="1" ht="24" spans="1:23">
      <c r="A671" s="36">
        <v>659</v>
      </c>
      <c r="B671" s="58" t="s">
        <v>1996</v>
      </c>
      <c r="C671" s="58" t="s">
        <v>33</v>
      </c>
      <c r="D671" s="58" t="s">
        <v>37</v>
      </c>
      <c r="E671" s="37" t="s">
        <v>1555</v>
      </c>
      <c r="F671" s="40">
        <v>44593</v>
      </c>
      <c r="G671" s="40">
        <v>44896</v>
      </c>
      <c r="H671" s="58" t="s">
        <v>1897</v>
      </c>
      <c r="I671" s="37" t="s">
        <v>1997</v>
      </c>
      <c r="J671" s="58">
        <v>50</v>
      </c>
      <c r="K671" s="36"/>
      <c r="L671" s="58">
        <v>50</v>
      </c>
      <c r="M671" s="37"/>
      <c r="N671" s="37"/>
      <c r="O671" s="37">
        <v>1</v>
      </c>
      <c r="P671" s="37">
        <v>135</v>
      </c>
      <c r="Q671" s="37">
        <v>645</v>
      </c>
      <c r="R671" s="37">
        <v>1</v>
      </c>
      <c r="S671" s="37">
        <v>12</v>
      </c>
      <c r="T671" s="37">
        <v>42</v>
      </c>
      <c r="U671" s="58" t="s">
        <v>1998</v>
      </c>
      <c r="V671" s="37" t="s">
        <v>42</v>
      </c>
      <c r="W671" s="37" t="s">
        <v>43</v>
      </c>
    </row>
    <row r="672" s="11" customFormat="1" ht="24" spans="1:23">
      <c r="A672" s="36">
        <v>660</v>
      </c>
      <c r="B672" s="58" t="s">
        <v>1896</v>
      </c>
      <c r="C672" s="58" t="s">
        <v>33</v>
      </c>
      <c r="D672" s="58" t="s">
        <v>37</v>
      </c>
      <c r="E672" s="37" t="s">
        <v>1555</v>
      </c>
      <c r="F672" s="40">
        <v>44593</v>
      </c>
      <c r="G672" s="40">
        <v>44896</v>
      </c>
      <c r="H672" s="58" t="s">
        <v>1897</v>
      </c>
      <c r="I672" s="37" t="s">
        <v>1999</v>
      </c>
      <c r="J672" s="58">
        <v>150</v>
      </c>
      <c r="K672" s="36"/>
      <c r="L672" s="58">
        <v>150</v>
      </c>
      <c r="M672" s="37"/>
      <c r="N672" s="37"/>
      <c r="O672" s="37">
        <v>1</v>
      </c>
      <c r="P672" s="37">
        <v>52</v>
      </c>
      <c r="Q672" s="37">
        <v>238</v>
      </c>
      <c r="R672" s="37">
        <v>1</v>
      </c>
      <c r="S672" s="37">
        <v>5</v>
      </c>
      <c r="T672" s="37">
        <v>17</v>
      </c>
      <c r="U672" s="58" t="s">
        <v>2000</v>
      </c>
      <c r="V672" s="37" t="s">
        <v>42</v>
      </c>
      <c r="W672" s="37" t="s">
        <v>43</v>
      </c>
    </row>
    <row r="673" s="11" customFormat="1" ht="36" spans="1:23">
      <c r="A673" s="36">
        <v>661</v>
      </c>
      <c r="B673" s="58" t="s">
        <v>2001</v>
      </c>
      <c r="C673" s="58" t="s">
        <v>33</v>
      </c>
      <c r="D673" s="58" t="s">
        <v>54</v>
      </c>
      <c r="E673" s="37" t="s">
        <v>1555</v>
      </c>
      <c r="F673" s="40">
        <v>44593</v>
      </c>
      <c r="G673" s="40">
        <v>44896</v>
      </c>
      <c r="H673" s="58" t="s">
        <v>1897</v>
      </c>
      <c r="I673" s="37" t="s">
        <v>2002</v>
      </c>
      <c r="J673" s="58">
        <v>40</v>
      </c>
      <c r="K673" s="36"/>
      <c r="L673" s="58">
        <v>40</v>
      </c>
      <c r="M673" s="37"/>
      <c r="N673" s="37"/>
      <c r="O673" s="37">
        <v>1</v>
      </c>
      <c r="P673" s="37">
        <v>82</v>
      </c>
      <c r="Q673" s="37">
        <v>343</v>
      </c>
      <c r="R673" s="37">
        <v>1</v>
      </c>
      <c r="S673" s="37">
        <v>8</v>
      </c>
      <c r="T673" s="37">
        <v>27.2</v>
      </c>
      <c r="U673" s="58" t="s">
        <v>2003</v>
      </c>
      <c r="V673" s="37" t="s">
        <v>42</v>
      </c>
      <c r="W673" s="37" t="s">
        <v>43</v>
      </c>
    </row>
    <row r="674" s="11" customFormat="1" ht="36" spans="1:23">
      <c r="A674" s="36">
        <v>662</v>
      </c>
      <c r="B674" s="58" t="s">
        <v>1996</v>
      </c>
      <c r="C674" s="58" t="s">
        <v>33</v>
      </c>
      <c r="D674" s="58" t="s">
        <v>37</v>
      </c>
      <c r="E674" s="37" t="s">
        <v>1555</v>
      </c>
      <c r="F674" s="40">
        <v>44593</v>
      </c>
      <c r="G674" s="40">
        <v>44896</v>
      </c>
      <c r="H674" s="58" t="s">
        <v>1897</v>
      </c>
      <c r="I674" s="37" t="s">
        <v>2004</v>
      </c>
      <c r="J674" s="58">
        <v>60</v>
      </c>
      <c r="K674" s="36"/>
      <c r="L674" s="58">
        <v>60</v>
      </c>
      <c r="M674" s="37"/>
      <c r="N674" s="37"/>
      <c r="O674" s="37">
        <v>1</v>
      </c>
      <c r="P674" s="37">
        <v>82</v>
      </c>
      <c r="Q674" s="37">
        <v>343</v>
      </c>
      <c r="R674" s="37">
        <v>1</v>
      </c>
      <c r="S674" s="37">
        <v>8</v>
      </c>
      <c r="T674" s="37">
        <v>28</v>
      </c>
      <c r="U674" s="58" t="s">
        <v>2003</v>
      </c>
      <c r="V674" s="37" t="s">
        <v>42</v>
      </c>
      <c r="W674" s="37" t="s">
        <v>43</v>
      </c>
    </row>
    <row r="675" s="11" customFormat="1" ht="24" spans="1:23">
      <c r="A675" s="36">
        <v>663</v>
      </c>
      <c r="B675" s="58" t="s">
        <v>1896</v>
      </c>
      <c r="C675" s="58" t="s">
        <v>33</v>
      </c>
      <c r="D675" s="58" t="s">
        <v>37</v>
      </c>
      <c r="E675" s="37" t="s">
        <v>1555</v>
      </c>
      <c r="F675" s="40">
        <v>44593</v>
      </c>
      <c r="G675" s="40">
        <v>44896</v>
      </c>
      <c r="H675" s="58" t="s">
        <v>1897</v>
      </c>
      <c r="I675" s="37" t="s">
        <v>2005</v>
      </c>
      <c r="J675" s="58">
        <v>20</v>
      </c>
      <c r="K675" s="36"/>
      <c r="L675" s="58">
        <v>20</v>
      </c>
      <c r="M675" s="37"/>
      <c r="N675" s="37"/>
      <c r="O675" s="37">
        <v>1</v>
      </c>
      <c r="P675" s="37">
        <v>52</v>
      </c>
      <c r="Q675" s="37">
        <v>238</v>
      </c>
      <c r="R675" s="37">
        <v>1</v>
      </c>
      <c r="S675" s="37">
        <v>5</v>
      </c>
      <c r="T675" s="37">
        <v>16</v>
      </c>
      <c r="U675" s="58" t="s">
        <v>2000</v>
      </c>
      <c r="V675" s="37" t="s">
        <v>42</v>
      </c>
      <c r="W675" s="37" t="s">
        <v>43</v>
      </c>
    </row>
    <row r="676" s="11" customFormat="1" ht="24" spans="1:23">
      <c r="A676" s="36">
        <v>664</v>
      </c>
      <c r="B676" s="58" t="s">
        <v>1896</v>
      </c>
      <c r="C676" s="58" t="s">
        <v>33</v>
      </c>
      <c r="D676" s="58" t="s">
        <v>37</v>
      </c>
      <c r="E676" s="37" t="s">
        <v>1555</v>
      </c>
      <c r="F676" s="40">
        <v>44593</v>
      </c>
      <c r="G676" s="40">
        <v>44896</v>
      </c>
      <c r="H676" s="58" t="s">
        <v>1897</v>
      </c>
      <c r="I676" s="37" t="s">
        <v>2006</v>
      </c>
      <c r="J676" s="58">
        <v>60</v>
      </c>
      <c r="K676" s="36"/>
      <c r="L676" s="58">
        <v>60</v>
      </c>
      <c r="M676" s="37"/>
      <c r="N676" s="37"/>
      <c r="O676" s="37">
        <v>1</v>
      </c>
      <c r="P676" s="37">
        <v>30</v>
      </c>
      <c r="Q676" s="37">
        <v>453</v>
      </c>
      <c r="R676" s="37">
        <v>1</v>
      </c>
      <c r="S676" s="37">
        <v>3</v>
      </c>
      <c r="T676" s="37">
        <v>9</v>
      </c>
      <c r="U676" s="58" t="s">
        <v>2007</v>
      </c>
      <c r="V676" s="37" t="s">
        <v>42</v>
      </c>
      <c r="W676" s="37" t="s">
        <v>43</v>
      </c>
    </row>
    <row r="677" s="11" customFormat="1" ht="24" spans="1:23">
      <c r="A677" s="36">
        <v>665</v>
      </c>
      <c r="B677" s="58" t="s">
        <v>1896</v>
      </c>
      <c r="C677" s="58" t="s">
        <v>33</v>
      </c>
      <c r="D677" s="58" t="s">
        <v>37</v>
      </c>
      <c r="E677" s="37" t="s">
        <v>782</v>
      </c>
      <c r="F677" s="40">
        <v>44593</v>
      </c>
      <c r="G677" s="40">
        <v>44896</v>
      </c>
      <c r="H677" s="58" t="s">
        <v>1897</v>
      </c>
      <c r="I677" s="37" t="s">
        <v>2008</v>
      </c>
      <c r="J677" s="58">
        <v>50</v>
      </c>
      <c r="K677" s="36"/>
      <c r="L677" s="58">
        <v>50</v>
      </c>
      <c r="M677" s="37"/>
      <c r="N677" s="37"/>
      <c r="O677" s="37">
        <v>1</v>
      </c>
      <c r="P677" s="37">
        <v>118</v>
      </c>
      <c r="Q677" s="37">
        <v>498</v>
      </c>
      <c r="R677" s="37"/>
      <c r="S677" s="37">
        <v>10</v>
      </c>
      <c r="T677" s="37">
        <v>34</v>
      </c>
      <c r="U677" s="58" t="s">
        <v>2009</v>
      </c>
      <c r="V677" s="37" t="s">
        <v>42</v>
      </c>
      <c r="W677" s="37" t="s">
        <v>43</v>
      </c>
    </row>
    <row r="678" s="11" customFormat="1" ht="24" spans="1:23">
      <c r="A678" s="36">
        <v>666</v>
      </c>
      <c r="B678" s="58" t="s">
        <v>1896</v>
      </c>
      <c r="C678" s="58" t="s">
        <v>33</v>
      </c>
      <c r="D678" s="58" t="s">
        <v>37</v>
      </c>
      <c r="E678" s="37" t="s">
        <v>782</v>
      </c>
      <c r="F678" s="40">
        <v>44593</v>
      </c>
      <c r="G678" s="40">
        <v>44896</v>
      </c>
      <c r="H678" s="58" t="s">
        <v>1897</v>
      </c>
      <c r="I678" s="37" t="s">
        <v>2010</v>
      </c>
      <c r="J678" s="58">
        <v>96</v>
      </c>
      <c r="K678" s="36"/>
      <c r="L678" s="58">
        <v>96</v>
      </c>
      <c r="M678" s="37"/>
      <c r="N678" s="37"/>
      <c r="O678" s="37">
        <v>1</v>
      </c>
      <c r="P678" s="37">
        <v>118</v>
      </c>
      <c r="Q678" s="37">
        <v>499</v>
      </c>
      <c r="R678" s="37"/>
      <c r="S678" s="37">
        <v>10</v>
      </c>
      <c r="T678" s="37">
        <v>34</v>
      </c>
      <c r="U678" s="58" t="s">
        <v>2011</v>
      </c>
      <c r="V678" s="37" t="s">
        <v>42</v>
      </c>
      <c r="W678" s="37" t="s">
        <v>43</v>
      </c>
    </row>
    <row r="679" s="11" customFormat="1" ht="24" spans="1:23">
      <c r="A679" s="36">
        <v>667</v>
      </c>
      <c r="B679" s="58" t="s">
        <v>1896</v>
      </c>
      <c r="C679" s="58" t="s">
        <v>33</v>
      </c>
      <c r="D679" s="58" t="s">
        <v>37</v>
      </c>
      <c r="E679" s="37" t="s">
        <v>782</v>
      </c>
      <c r="F679" s="40">
        <v>44593</v>
      </c>
      <c r="G679" s="40">
        <v>44896</v>
      </c>
      <c r="H679" s="58" t="s">
        <v>1897</v>
      </c>
      <c r="I679" s="37" t="s">
        <v>2012</v>
      </c>
      <c r="J679" s="58">
        <v>12</v>
      </c>
      <c r="K679" s="36"/>
      <c r="L679" s="58">
        <v>12</v>
      </c>
      <c r="M679" s="37"/>
      <c r="N679" s="37"/>
      <c r="O679" s="37">
        <v>1</v>
      </c>
      <c r="P679" s="37">
        <v>70</v>
      </c>
      <c r="Q679" s="37">
        <v>265</v>
      </c>
      <c r="R679" s="37"/>
      <c r="S679" s="37">
        <v>6</v>
      </c>
      <c r="T679" s="37">
        <v>21</v>
      </c>
      <c r="U679" s="58" t="s">
        <v>2013</v>
      </c>
      <c r="V679" s="37" t="s">
        <v>42</v>
      </c>
      <c r="W679" s="37" t="s">
        <v>43</v>
      </c>
    </row>
    <row r="680" s="11" customFormat="1" ht="24" spans="1:23">
      <c r="A680" s="36">
        <v>668</v>
      </c>
      <c r="B680" s="58" t="s">
        <v>1896</v>
      </c>
      <c r="C680" s="58" t="s">
        <v>33</v>
      </c>
      <c r="D680" s="58" t="s">
        <v>37</v>
      </c>
      <c r="E680" s="37" t="s">
        <v>782</v>
      </c>
      <c r="F680" s="40">
        <v>44593</v>
      </c>
      <c r="G680" s="40">
        <v>44896</v>
      </c>
      <c r="H680" s="58" t="s">
        <v>1897</v>
      </c>
      <c r="I680" s="37" t="s">
        <v>2014</v>
      </c>
      <c r="J680" s="58">
        <v>145</v>
      </c>
      <c r="K680" s="36"/>
      <c r="L680" s="58">
        <v>145</v>
      </c>
      <c r="M680" s="37"/>
      <c r="N680" s="37"/>
      <c r="O680" s="37">
        <v>1</v>
      </c>
      <c r="P680" s="37">
        <v>70</v>
      </c>
      <c r="Q680" s="37">
        <v>265</v>
      </c>
      <c r="R680" s="37"/>
      <c r="S680" s="37">
        <v>6</v>
      </c>
      <c r="T680" s="37">
        <v>21</v>
      </c>
      <c r="U680" s="58" t="s">
        <v>2013</v>
      </c>
      <c r="V680" s="37" t="s">
        <v>42</v>
      </c>
      <c r="W680" s="37" t="s">
        <v>43</v>
      </c>
    </row>
    <row r="681" s="11" customFormat="1" ht="24" spans="1:23">
      <c r="A681" s="36">
        <v>669</v>
      </c>
      <c r="B681" s="58" t="s">
        <v>1896</v>
      </c>
      <c r="C681" s="58" t="s">
        <v>33</v>
      </c>
      <c r="D681" s="58" t="s">
        <v>37</v>
      </c>
      <c r="E681" s="37" t="s">
        <v>782</v>
      </c>
      <c r="F681" s="40">
        <v>44593</v>
      </c>
      <c r="G681" s="40">
        <v>44896</v>
      </c>
      <c r="H681" s="58" t="s">
        <v>1897</v>
      </c>
      <c r="I681" s="37" t="s">
        <v>2015</v>
      </c>
      <c r="J681" s="58">
        <v>148</v>
      </c>
      <c r="K681" s="36"/>
      <c r="L681" s="58">
        <v>148</v>
      </c>
      <c r="M681" s="37"/>
      <c r="N681" s="37"/>
      <c r="O681" s="37">
        <v>1</v>
      </c>
      <c r="P681" s="37">
        <v>70</v>
      </c>
      <c r="Q681" s="37">
        <v>265</v>
      </c>
      <c r="R681" s="37"/>
      <c r="S681" s="37">
        <v>6</v>
      </c>
      <c r="T681" s="37">
        <v>21</v>
      </c>
      <c r="U681" s="58" t="s">
        <v>2013</v>
      </c>
      <c r="V681" s="37" t="s">
        <v>42</v>
      </c>
      <c r="W681" s="37" t="s">
        <v>43</v>
      </c>
    </row>
    <row r="682" s="11" customFormat="1" ht="24" spans="1:23">
      <c r="A682" s="36">
        <v>670</v>
      </c>
      <c r="B682" s="58" t="s">
        <v>1896</v>
      </c>
      <c r="C682" s="58" t="s">
        <v>33</v>
      </c>
      <c r="D682" s="58" t="s">
        <v>37</v>
      </c>
      <c r="E682" s="37" t="s">
        <v>782</v>
      </c>
      <c r="F682" s="40">
        <v>44593</v>
      </c>
      <c r="G682" s="40">
        <v>44896</v>
      </c>
      <c r="H682" s="58" t="s">
        <v>1897</v>
      </c>
      <c r="I682" s="37" t="s">
        <v>2016</v>
      </c>
      <c r="J682" s="58">
        <v>12</v>
      </c>
      <c r="K682" s="36"/>
      <c r="L682" s="58">
        <v>12</v>
      </c>
      <c r="M682" s="37"/>
      <c r="N682" s="37"/>
      <c r="O682" s="37">
        <v>1</v>
      </c>
      <c r="P682" s="37">
        <v>70</v>
      </c>
      <c r="Q682" s="37">
        <v>265</v>
      </c>
      <c r="R682" s="37"/>
      <c r="S682" s="37">
        <v>6</v>
      </c>
      <c r="T682" s="37">
        <v>21</v>
      </c>
      <c r="U682" s="58" t="s">
        <v>2013</v>
      </c>
      <c r="V682" s="37" t="s">
        <v>42</v>
      </c>
      <c r="W682" s="37" t="s">
        <v>43</v>
      </c>
    </row>
    <row r="683" s="11" customFormat="1" ht="24" spans="1:23">
      <c r="A683" s="36">
        <v>671</v>
      </c>
      <c r="B683" s="58" t="s">
        <v>1896</v>
      </c>
      <c r="C683" s="58" t="s">
        <v>33</v>
      </c>
      <c r="D683" s="58" t="s">
        <v>37</v>
      </c>
      <c r="E683" s="37" t="s">
        <v>782</v>
      </c>
      <c r="F683" s="40">
        <v>44593</v>
      </c>
      <c r="G683" s="40">
        <v>44896</v>
      </c>
      <c r="H683" s="58" t="s">
        <v>1897</v>
      </c>
      <c r="I683" s="37" t="s">
        <v>2017</v>
      </c>
      <c r="J683" s="58">
        <v>12</v>
      </c>
      <c r="K683" s="36"/>
      <c r="L683" s="58">
        <v>12</v>
      </c>
      <c r="M683" s="37"/>
      <c r="N683" s="37"/>
      <c r="O683" s="37">
        <v>1</v>
      </c>
      <c r="P683" s="37">
        <v>70</v>
      </c>
      <c r="Q683" s="37">
        <v>265</v>
      </c>
      <c r="R683" s="37"/>
      <c r="S683" s="37">
        <v>6</v>
      </c>
      <c r="T683" s="37">
        <v>21</v>
      </c>
      <c r="U683" s="58" t="s">
        <v>2013</v>
      </c>
      <c r="V683" s="37" t="s">
        <v>42</v>
      </c>
      <c r="W683" s="37" t="s">
        <v>43</v>
      </c>
    </row>
    <row r="684" s="11" customFormat="1" ht="24" spans="1:23">
      <c r="A684" s="36">
        <v>672</v>
      </c>
      <c r="B684" s="58" t="s">
        <v>1896</v>
      </c>
      <c r="C684" s="58" t="s">
        <v>33</v>
      </c>
      <c r="D684" s="58" t="s">
        <v>37</v>
      </c>
      <c r="E684" s="37" t="s">
        <v>782</v>
      </c>
      <c r="F684" s="40">
        <v>44593</v>
      </c>
      <c r="G684" s="40">
        <v>44896</v>
      </c>
      <c r="H684" s="58" t="s">
        <v>1897</v>
      </c>
      <c r="I684" s="37" t="s">
        <v>2018</v>
      </c>
      <c r="J684" s="58">
        <v>220</v>
      </c>
      <c r="K684" s="36"/>
      <c r="L684" s="58">
        <v>220</v>
      </c>
      <c r="M684" s="37"/>
      <c r="N684" s="37"/>
      <c r="O684" s="37">
        <v>1</v>
      </c>
      <c r="P684" s="37">
        <v>97</v>
      </c>
      <c r="Q684" s="37">
        <v>346</v>
      </c>
      <c r="R684" s="37"/>
      <c r="S684" s="37">
        <v>9</v>
      </c>
      <c r="T684" s="37">
        <v>27</v>
      </c>
      <c r="U684" s="58" t="s">
        <v>2019</v>
      </c>
      <c r="V684" s="37" t="s">
        <v>42</v>
      </c>
      <c r="W684" s="37" t="s">
        <v>43</v>
      </c>
    </row>
    <row r="685" s="11" customFormat="1" ht="24" spans="1:23">
      <c r="A685" s="36">
        <v>673</v>
      </c>
      <c r="B685" s="58" t="s">
        <v>1896</v>
      </c>
      <c r="C685" s="58" t="s">
        <v>33</v>
      </c>
      <c r="D685" s="58" t="s">
        <v>37</v>
      </c>
      <c r="E685" s="37" t="s">
        <v>782</v>
      </c>
      <c r="F685" s="40">
        <v>44593</v>
      </c>
      <c r="G685" s="40">
        <v>44896</v>
      </c>
      <c r="H685" s="58" t="s">
        <v>1897</v>
      </c>
      <c r="I685" s="37" t="s">
        <v>2020</v>
      </c>
      <c r="J685" s="58">
        <v>25</v>
      </c>
      <c r="K685" s="36"/>
      <c r="L685" s="58">
        <v>25</v>
      </c>
      <c r="M685" s="37"/>
      <c r="N685" s="37"/>
      <c r="O685" s="37">
        <v>1</v>
      </c>
      <c r="P685" s="37">
        <v>97</v>
      </c>
      <c r="Q685" s="37">
        <v>346</v>
      </c>
      <c r="R685" s="37"/>
      <c r="S685" s="37">
        <v>9</v>
      </c>
      <c r="T685" s="37">
        <v>27</v>
      </c>
      <c r="U685" s="58" t="s">
        <v>2019</v>
      </c>
      <c r="V685" s="37" t="s">
        <v>42</v>
      </c>
      <c r="W685" s="37" t="s">
        <v>43</v>
      </c>
    </row>
    <row r="686" s="11" customFormat="1" ht="24" spans="1:23">
      <c r="A686" s="36">
        <v>674</v>
      </c>
      <c r="B686" s="58" t="s">
        <v>1896</v>
      </c>
      <c r="C686" s="58" t="s">
        <v>33</v>
      </c>
      <c r="D686" s="58" t="s">
        <v>37</v>
      </c>
      <c r="E686" s="37" t="s">
        <v>782</v>
      </c>
      <c r="F686" s="40">
        <v>44593</v>
      </c>
      <c r="G686" s="40">
        <v>44896</v>
      </c>
      <c r="H686" s="58" t="s">
        <v>1897</v>
      </c>
      <c r="I686" s="37" t="s">
        <v>2021</v>
      </c>
      <c r="J686" s="58">
        <v>60</v>
      </c>
      <c r="K686" s="36"/>
      <c r="L686" s="58">
        <v>60</v>
      </c>
      <c r="M686" s="37"/>
      <c r="N686" s="37"/>
      <c r="O686" s="37">
        <v>1</v>
      </c>
      <c r="P686" s="37">
        <v>97</v>
      </c>
      <c r="Q686" s="37">
        <v>346</v>
      </c>
      <c r="R686" s="37"/>
      <c r="S686" s="37">
        <v>9</v>
      </c>
      <c r="T686" s="37">
        <v>27</v>
      </c>
      <c r="U686" s="58" t="s">
        <v>2019</v>
      </c>
      <c r="V686" s="37" t="s">
        <v>42</v>
      </c>
      <c r="W686" s="37" t="s">
        <v>43</v>
      </c>
    </row>
    <row r="687" s="11" customFormat="1" ht="24" spans="1:23">
      <c r="A687" s="36">
        <v>675</v>
      </c>
      <c r="B687" s="58" t="s">
        <v>1896</v>
      </c>
      <c r="C687" s="58" t="s">
        <v>33</v>
      </c>
      <c r="D687" s="58" t="s">
        <v>37</v>
      </c>
      <c r="E687" s="37" t="s">
        <v>782</v>
      </c>
      <c r="F687" s="40">
        <v>44593</v>
      </c>
      <c r="G687" s="40">
        <v>44896</v>
      </c>
      <c r="H687" s="58" t="s">
        <v>1897</v>
      </c>
      <c r="I687" s="37" t="s">
        <v>2022</v>
      </c>
      <c r="J687" s="58">
        <v>96</v>
      </c>
      <c r="K687" s="36"/>
      <c r="L687" s="58">
        <v>96</v>
      </c>
      <c r="M687" s="37"/>
      <c r="N687" s="37"/>
      <c r="O687" s="37">
        <v>1</v>
      </c>
      <c r="P687" s="37">
        <v>73</v>
      </c>
      <c r="Q687" s="37">
        <v>343</v>
      </c>
      <c r="R687" s="37"/>
      <c r="S687" s="37">
        <v>7</v>
      </c>
      <c r="T687" s="37">
        <v>28</v>
      </c>
      <c r="U687" s="58" t="s">
        <v>2023</v>
      </c>
      <c r="V687" s="37" t="s">
        <v>42</v>
      </c>
      <c r="W687" s="37" t="s">
        <v>43</v>
      </c>
    </row>
    <row r="688" s="11" customFormat="1" ht="24" spans="1:23">
      <c r="A688" s="36">
        <v>676</v>
      </c>
      <c r="B688" s="58" t="s">
        <v>1896</v>
      </c>
      <c r="C688" s="58" t="s">
        <v>33</v>
      </c>
      <c r="D688" s="58" t="s">
        <v>37</v>
      </c>
      <c r="E688" s="37" t="s">
        <v>782</v>
      </c>
      <c r="F688" s="40">
        <v>44593</v>
      </c>
      <c r="G688" s="40">
        <v>44896</v>
      </c>
      <c r="H688" s="58" t="s">
        <v>1897</v>
      </c>
      <c r="I688" s="37" t="s">
        <v>2024</v>
      </c>
      <c r="J688" s="58">
        <v>130</v>
      </c>
      <c r="K688" s="36"/>
      <c r="L688" s="58">
        <v>130</v>
      </c>
      <c r="M688" s="37"/>
      <c r="N688" s="37"/>
      <c r="O688" s="37">
        <v>1</v>
      </c>
      <c r="P688" s="37">
        <v>73</v>
      </c>
      <c r="Q688" s="37">
        <v>343</v>
      </c>
      <c r="R688" s="37"/>
      <c r="S688" s="37">
        <v>7</v>
      </c>
      <c r="T688" s="37">
        <v>28</v>
      </c>
      <c r="U688" s="58" t="s">
        <v>2023</v>
      </c>
      <c r="V688" s="37" t="s">
        <v>42</v>
      </c>
      <c r="W688" s="37" t="s">
        <v>43</v>
      </c>
    </row>
    <row r="689" s="11" customFormat="1" ht="24" spans="1:23">
      <c r="A689" s="36">
        <v>677</v>
      </c>
      <c r="B689" s="58" t="s">
        <v>1896</v>
      </c>
      <c r="C689" s="58" t="s">
        <v>33</v>
      </c>
      <c r="D689" s="58" t="s">
        <v>37</v>
      </c>
      <c r="E689" s="37" t="s">
        <v>782</v>
      </c>
      <c r="F689" s="40">
        <v>44593</v>
      </c>
      <c r="G689" s="40">
        <v>44896</v>
      </c>
      <c r="H689" s="58" t="s">
        <v>1897</v>
      </c>
      <c r="I689" s="37" t="s">
        <v>2025</v>
      </c>
      <c r="J689" s="58">
        <v>15</v>
      </c>
      <c r="K689" s="72"/>
      <c r="L689" s="58">
        <v>15</v>
      </c>
      <c r="M689" s="37"/>
      <c r="N689" s="37"/>
      <c r="O689" s="37">
        <v>1</v>
      </c>
      <c r="P689" s="37">
        <v>73</v>
      </c>
      <c r="Q689" s="37">
        <v>343</v>
      </c>
      <c r="R689" s="37"/>
      <c r="S689" s="37">
        <v>7</v>
      </c>
      <c r="T689" s="37">
        <v>28</v>
      </c>
      <c r="U689" s="58" t="s">
        <v>2023</v>
      </c>
      <c r="V689" s="37" t="s">
        <v>42</v>
      </c>
      <c r="W689" s="37" t="s">
        <v>43</v>
      </c>
    </row>
    <row r="690" s="11" customFormat="1" ht="24" spans="1:23">
      <c r="A690" s="36">
        <v>678</v>
      </c>
      <c r="B690" s="58" t="s">
        <v>1896</v>
      </c>
      <c r="C690" s="58" t="s">
        <v>33</v>
      </c>
      <c r="D690" s="58" t="s">
        <v>37</v>
      </c>
      <c r="E690" s="37" t="s">
        <v>782</v>
      </c>
      <c r="F690" s="40">
        <v>44593</v>
      </c>
      <c r="G690" s="40">
        <v>44896</v>
      </c>
      <c r="H690" s="58" t="s">
        <v>1897</v>
      </c>
      <c r="I690" s="37" t="s">
        <v>2026</v>
      </c>
      <c r="J690" s="37">
        <v>50</v>
      </c>
      <c r="K690" s="72"/>
      <c r="L690" s="37">
        <v>50</v>
      </c>
      <c r="M690" s="37"/>
      <c r="N690" s="37"/>
      <c r="O690" s="37">
        <v>1</v>
      </c>
      <c r="P690" s="37">
        <v>73</v>
      </c>
      <c r="Q690" s="37">
        <v>343</v>
      </c>
      <c r="R690" s="37"/>
      <c r="S690" s="37">
        <v>7</v>
      </c>
      <c r="T690" s="37">
        <v>28</v>
      </c>
      <c r="U690" s="58" t="s">
        <v>2023</v>
      </c>
      <c r="V690" s="37" t="s">
        <v>42</v>
      </c>
      <c r="W690" s="37" t="s">
        <v>43</v>
      </c>
    </row>
    <row r="691" s="11" customFormat="1" ht="24" spans="1:23">
      <c r="A691" s="36">
        <v>679</v>
      </c>
      <c r="B691" s="58" t="s">
        <v>1896</v>
      </c>
      <c r="C691" s="58" t="s">
        <v>33</v>
      </c>
      <c r="D691" s="58" t="s">
        <v>37</v>
      </c>
      <c r="E691" s="37" t="s">
        <v>782</v>
      </c>
      <c r="F691" s="40">
        <v>44593</v>
      </c>
      <c r="G691" s="40">
        <v>44896</v>
      </c>
      <c r="H691" s="58" t="s">
        <v>1897</v>
      </c>
      <c r="I691" s="22" t="s">
        <v>2027</v>
      </c>
      <c r="J691" s="37">
        <v>20</v>
      </c>
      <c r="K691" s="72"/>
      <c r="L691" s="37">
        <v>20</v>
      </c>
      <c r="M691" s="37"/>
      <c r="N691" s="37"/>
      <c r="O691" s="37">
        <v>1</v>
      </c>
      <c r="P691" s="37">
        <v>73</v>
      </c>
      <c r="Q691" s="37">
        <v>343</v>
      </c>
      <c r="R691" s="37"/>
      <c r="S691" s="37">
        <v>7</v>
      </c>
      <c r="T691" s="37">
        <v>28</v>
      </c>
      <c r="U691" s="58" t="s">
        <v>2023</v>
      </c>
      <c r="V691" s="37" t="s">
        <v>42</v>
      </c>
      <c r="W691" s="37" t="s">
        <v>43</v>
      </c>
    </row>
    <row r="692" s="11" customFormat="1" ht="24" spans="1:23">
      <c r="A692" s="36">
        <v>680</v>
      </c>
      <c r="B692" s="58" t="s">
        <v>1896</v>
      </c>
      <c r="C692" s="58" t="s">
        <v>33</v>
      </c>
      <c r="D692" s="58" t="s">
        <v>37</v>
      </c>
      <c r="E692" s="37" t="s">
        <v>782</v>
      </c>
      <c r="F692" s="40">
        <v>44593</v>
      </c>
      <c r="G692" s="40">
        <v>44896</v>
      </c>
      <c r="H692" s="58" t="s">
        <v>1897</v>
      </c>
      <c r="I692" s="37" t="s">
        <v>2028</v>
      </c>
      <c r="J692" s="37">
        <v>100</v>
      </c>
      <c r="K692" s="72"/>
      <c r="L692" s="37">
        <v>100</v>
      </c>
      <c r="M692" s="37"/>
      <c r="N692" s="37"/>
      <c r="O692" s="37">
        <v>1</v>
      </c>
      <c r="P692" s="37">
        <v>73</v>
      </c>
      <c r="Q692" s="37">
        <v>343</v>
      </c>
      <c r="R692" s="37"/>
      <c r="S692" s="37">
        <v>7</v>
      </c>
      <c r="T692" s="37">
        <v>28</v>
      </c>
      <c r="U692" s="58" t="s">
        <v>2023</v>
      </c>
      <c r="V692" s="37" t="s">
        <v>42</v>
      </c>
      <c r="W692" s="37" t="s">
        <v>43</v>
      </c>
    </row>
    <row r="693" s="11" customFormat="1" ht="24" spans="1:23">
      <c r="A693" s="36">
        <v>681</v>
      </c>
      <c r="B693" s="58" t="s">
        <v>1896</v>
      </c>
      <c r="C693" s="58" t="s">
        <v>33</v>
      </c>
      <c r="D693" s="58" t="s">
        <v>37</v>
      </c>
      <c r="E693" s="37" t="s">
        <v>782</v>
      </c>
      <c r="F693" s="40">
        <v>44593</v>
      </c>
      <c r="G693" s="40">
        <v>44896</v>
      </c>
      <c r="H693" s="58" t="s">
        <v>1897</v>
      </c>
      <c r="I693" s="37" t="s">
        <v>2029</v>
      </c>
      <c r="J693" s="37">
        <v>120</v>
      </c>
      <c r="K693" s="72"/>
      <c r="L693" s="37">
        <v>120</v>
      </c>
      <c r="M693" s="37"/>
      <c r="N693" s="37"/>
      <c r="O693" s="37">
        <v>1</v>
      </c>
      <c r="P693" s="37">
        <v>73</v>
      </c>
      <c r="Q693" s="37">
        <v>343</v>
      </c>
      <c r="R693" s="37"/>
      <c r="S693" s="37">
        <v>7</v>
      </c>
      <c r="T693" s="37">
        <v>28</v>
      </c>
      <c r="U693" s="58" t="s">
        <v>2023</v>
      </c>
      <c r="V693" s="37" t="s">
        <v>42</v>
      </c>
      <c r="W693" s="37" t="s">
        <v>43</v>
      </c>
    </row>
    <row r="694" s="11" customFormat="1" ht="24" spans="1:23">
      <c r="A694" s="36">
        <v>682</v>
      </c>
      <c r="B694" s="58" t="s">
        <v>1896</v>
      </c>
      <c r="C694" s="58" t="s">
        <v>33</v>
      </c>
      <c r="D694" s="58" t="s">
        <v>37</v>
      </c>
      <c r="E694" s="37" t="s">
        <v>782</v>
      </c>
      <c r="F694" s="40">
        <v>44593</v>
      </c>
      <c r="G694" s="40">
        <v>44896</v>
      </c>
      <c r="H694" s="58" t="s">
        <v>1897</v>
      </c>
      <c r="I694" s="37" t="s">
        <v>2030</v>
      </c>
      <c r="J694" s="37">
        <v>180</v>
      </c>
      <c r="K694" s="72"/>
      <c r="L694" s="37">
        <v>180</v>
      </c>
      <c r="M694" s="37"/>
      <c r="N694" s="37"/>
      <c r="O694" s="37">
        <v>1</v>
      </c>
      <c r="P694" s="37">
        <v>209</v>
      </c>
      <c r="Q694" s="37">
        <v>836</v>
      </c>
      <c r="R694" s="37"/>
      <c r="S694" s="37">
        <v>12</v>
      </c>
      <c r="T694" s="37">
        <v>42</v>
      </c>
      <c r="U694" s="58" t="s">
        <v>2031</v>
      </c>
      <c r="V694" s="37" t="s">
        <v>42</v>
      </c>
      <c r="W694" s="37" t="s">
        <v>43</v>
      </c>
    </row>
    <row r="695" s="11" customFormat="1" ht="24" spans="1:23">
      <c r="A695" s="36">
        <v>683</v>
      </c>
      <c r="B695" s="58" t="s">
        <v>1896</v>
      </c>
      <c r="C695" s="58" t="s">
        <v>33</v>
      </c>
      <c r="D695" s="58" t="s">
        <v>37</v>
      </c>
      <c r="E695" s="37" t="s">
        <v>782</v>
      </c>
      <c r="F695" s="40">
        <v>44593</v>
      </c>
      <c r="G695" s="40">
        <v>44896</v>
      </c>
      <c r="H695" s="58" t="s">
        <v>1897</v>
      </c>
      <c r="I695" s="37" t="s">
        <v>2032</v>
      </c>
      <c r="J695" s="37">
        <v>240</v>
      </c>
      <c r="K695" s="72"/>
      <c r="L695" s="37">
        <v>240</v>
      </c>
      <c r="M695" s="37"/>
      <c r="N695" s="37"/>
      <c r="O695" s="37">
        <v>1</v>
      </c>
      <c r="P695" s="37">
        <v>88</v>
      </c>
      <c r="Q695" s="37">
        <v>360</v>
      </c>
      <c r="R695" s="37"/>
      <c r="S695" s="37">
        <v>8</v>
      </c>
      <c r="T695" s="37">
        <v>28</v>
      </c>
      <c r="U695" s="58" t="s">
        <v>2033</v>
      </c>
      <c r="V695" s="37" t="s">
        <v>42</v>
      </c>
      <c r="W695" s="37" t="s">
        <v>43</v>
      </c>
    </row>
    <row r="696" s="11" customFormat="1" ht="24" spans="1:23">
      <c r="A696" s="36">
        <v>684</v>
      </c>
      <c r="B696" s="58" t="s">
        <v>1896</v>
      </c>
      <c r="C696" s="58" t="s">
        <v>33</v>
      </c>
      <c r="D696" s="58" t="s">
        <v>37</v>
      </c>
      <c r="E696" s="37" t="s">
        <v>782</v>
      </c>
      <c r="F696" s="40">
        <v>44593</v>
      </c>
      <c r="G696" s="40">
        <v>44896</v>
      </c>
      <c r="H696" s="58" t="s">
        <v>1897</v>
      </c>
      <c r="I696" s="37" t="s">
        <v>2034</v>
      </c>
      <c r="J696" s="37">
        <v>60</v>
      </c>
      <c r="K696" s="72"/>
      <c r="L696" s="37">
        <v>60</v>
      </c>
      <c r="M696" s="37"/>
      <c r="N696" s="37"/>
      <c r="O696" s="37">
        <v>1</v>
      </c>
      <c r="P696" s="37">
        <v>88</v>
      </c>
      <c r="Q696" s="37">
        <v>360</v>
      </c>
      <c r="R696" s="37"/>
      <c r="S696" s="37">
        <v>8</v>
      </c>
      <c r="T696" s="37">
        <v>28</v>
      </c>
      <c r="U696" s="58" t="s">
        <v>2033</v>
      </c>
      <c r="V696" s="37" t="s">
        <v>42</v>
      </c>
      <c r="W696" s="37" t="s">
        <v>43</v>
      </c>
    </row>
    <row r="697" s="11" customFormat="1" ht="24" spans="1:23">
      <c r="A697" s="36">
        <v>685</v>
      </c>
      <c r="B697" s="58" t="s">
        <v>1896</v>
      </c>
      <c r="C697" s="58" t="s">
        <v>33</v>
      </c>
      <c r="D697" s="58" t="s">
        <v>37</v>
      </c>
      <c r="E697" s="37" t="s">
        <v>606</v>
      </c>
      <c r="F697" s="40">
        <v>44593</v>
      </c>
      <c r="G697" s="40">
        <v>44896</v>
      </c>
      <c r="H697" s="58" t="s">
        <v>1897</v>
      </c>
      <c r="I697" s="37" t="s">
        <v>2035</v>
      </c>
      <c r="J697" s="41">
        <v>65</v>
      </c>
      <c r="K697" s="72"/>
      <c r="L697" s="41">
        <v>65</v>
      </c>
      <c r="M697" s="37"/>
      <c r="N697" s="37"/>
      <c r="O697" s="37">
        <v>1</v>
      </c>
      <c r="P697" s="37">
        <v>209</v>
      </c>
      <c r="Q697" s="37">
        <v>836</v>
      </c>
      <c r="R697" s="37">
        <v>1</v>
      </c>
      <c r="S697" s="37">
        <v>12</v>
      </c>
      <c r="T697" s="37">
        <v>42</v>
      </c>
      <c r="U697" s="58" t="s">
        <v>2031</v>
      </c>
      <c r="V697" s="37" t="s">
        <v>42</v>
      </c>
      <c r="W697" s="37" t="s">
        <v>43</v>
      </c>
    </row>
    <row r="698" s="11" customFormat="1" ht="24" spans="1:23">
      <c r="A698" s="36">
        <v>686</v>
      </c>
      <c r="B698" s="58" t="s">
        <v>2036</v>
      </c>
      <c r="C698" s="58" t="s">
        <v>33</v>
      </c>
      <c r="D698" s="58" t="s">
        <v>37</v>
      </c>
      <c r="E698" s="37" t="s">
        <v>606</v>
      </c>
      <c r="F698" s="40">
        <v>44593</v>
      </c>
      <c r="G698" s="40">
        <v>44896</v>
      </c>
      <c r="H698" s="58" t="s">
        <v>1897</v>
      </c>
      <c r="I698" s="37" t="s">
        <v>2037</v>
      </c>
      <c r="J698" s="87">
        <v>35</v>
      </c>
      <c r="K698" s="72"/>
      <c r="L698" s="87">
        <v>35</v>
      </c>
      <c r="M698" s="37"/>
      <c r="N698" s="37"/>
      <c r="O698" s="37">
        <v>1</v>
      </c>
      <c r="P698" s="37">
        <v>102</v>
      </c>
      <c r="Q698" s="37">
        <v>144</v>
      </c>
      <c r="R698" s="37">
        <v>1</v>
      </c>
      <c r="S698" s="37">
        <v>8</v>
      </c>
      <c r="T698" s="37">
        <v>28</v>
      </c>
      <c r="U698" s="58" t="s">
        <v>2038</v>
      </c>
      <c r="V698" s="37" t="s">
        <v>42</v>
      </c>
      <c r="W698" s="37" t="s">
        <v>43</v>
      </c>
    </row>
    <row r="699" s="11" customFormat="1" ht="36" spans="1:23">
      <c r="A699" s="36">
        <v>687</v>
      </c>
      <c r="B699" s="58" t="s">
        <v>1896</v>
      </c>
      <c r="C699" s="58" t="s">
        <v>33</v>
      </c>
      <c r="D699" s="58" t="s">
        <v>37</v>
      </c>
      <c r="E699" s="37" t="s">
        <v>606</v>
      </c>
      <c r="F699" s="40">
        <v>44593</v>
      </c>
      <c r="G699" s="40">
        <v>44896</v>
      </c>
      <c r="H699" s="58" t="s">
        <v>1897</v>
      </c>
      <c r="I699" s="37" t="s">
        <v>2039</v>
      </c>
      <c r="J699" s="61">
        <v>160</v>
      </c>
      <c r="K699" s="72"/>
      <c r="L699" s="61">
        <v>160</v>
      </c>
      <c r="M699" s="37"/>
      <c r="N699" s="37"/>
      <c r="O699" s="37">
        <v>1</v>
      </c>
      <c r="P699" s="37">
        <v>120</v>
      </c>
      <c r="Q699" s="37">
        <v>86</v>
      </c>
      <c r="R699" s="37">
        <v>1</v>
      </c>
      <c r="S699" s="37">
        <v>10</v>
      </c>
      <c r="T699" s="37">
        <v>33</v>
      </c>
      <c r="U699" s="58" t="s">
        <v>2040</v>
      </c>
      <c r="V699" s="37" t="s">
        <v>42</v>
      </c>
      <c r="W699" s="37" t="s">
        <v>43</v>
      </c>
    </row>
    <row r="700" s="11" customFormat="1" ht="36" spans="1:23">
      <c r="A700" s="36">
        <v>688</v>
      </c>
      <c r="B700" s="58" t="s">
        <v>1896</v>
      </c>
      <c r="C700" s="58" t="s">
        <v>33</v>
      </c>
      <c r="D700" s="58" t="s">
        <v>37</v>
      </c>
      <c r="E700" s="37" t="s">
        <v>2041</v>
      </c>
      <c r="F700" s="40">
        <v>44593</v>
      </c>
      <c r="G700" s="40">
        <v>44896</v>
      </c>
      <c r="H700" s="58" t="s">
        <v>1897</v>
      </c>
      <c r="I700" s="37" t="s">
        <v>2042</v>
      </c>
      <c r="J700" s="41">
        <v>120</v>
      </c>
      <c r="K700" s="72"/>
      <c r="L700" s="41">
        <v>120</v>
      </c>
      <c r="M700" s="37"/>
      <c r="N700" s="37"/>
      <c r="O700" s="37">
        <v>1</v>
      </c>
      <c r="P700" s="37">
        <v>75</v>
      </c>
      <c r="Q700" s="37">
        <v>260</v>
      </c>
      <c r="R700" s="37">
        <v>1</v>
      </c>
      <c r="S700" s="37">
        <v>7</v>
      </c>
      <c r="T700" s="37">
        <v>28</v>
      </c>
      <c r="U700" s="58" t="s">
        <v>2043</v>
      </c>
      <c r="V700" s="37" t="s">
        <v>42</v>
      </c>
      <c r="W700" s="37" t="s">
        <v>43</v>
      </c>
    </row>
    <row r="701" s="11" customFormat="1" ht="36" spans="1:23">
      <c r="A701" s="36">
        <v>689</v>
      </c>
      <c r="B701" s="58" t="s">
        <v>1896</v>
      </c>
      <c r="C701" s="58" t="s">
        <v>33</v>
      </c>
      <c r="D701" s="58" t="s">
        <v>37</v>
      </c>
      <c r="E701" s="37" t="s">
        <v>2041</v>
      </c>
      <c r="F701" s="40">
        <v>44593</v>
      </c>
      <c r="G701" s="40">
        <v>44896</v>
      </c>
      <c r="H701" s="58" t="s">
        <v>1897</v>
      </c>
      <c r="I701" s="37" t="s">
        <v>2044</v>
      </c>
      <c r="J701" s="87">
        <v>110</v>
      </c>
      <c r="K701" s="72"/>
      <c r="L701" s="87">
        <v>110</v>
      </c>
      <c r="M701" s="37"/>
      <c r="N701" s="37"/>
      <c r="O701" s="37">
        <v>1</v>
      </c>
      <c r="P701" s="37">
        <v>108</v>
      </c>
      <c r="Q701" s="37">
        <v>108</v>
      </c>
      <c r="R701" s="37">
        <v>1</v>
      </c>
      <c r="S701" s="37">
        <v>9</v>
      </c>
      <c r="T701" s="37">
        <v>27</v>
      </c>
      <c r="U701" s="58" t="s">
        <v>2045</v>
      </c>
      <c r="V701" s="37" t="s">
        <v>42</v>
      </c>
      <c r="W701" s="37" t="s">
        <v>43</v>
      </c>
    </row>
    <row r="702" s="11" customFormat="1" ht="36" spans="1:23">
      <c r="A702" s="36">
        <v>690</v>
      </c>
      <c r="B702" s="58" t="s">
        <v>1896</v>
      </c>
      <c r="C702" s="58" t="s">
        <v>33</v>
      </c>
      <c r="D702" s="58" t="s">
        <v>37</v>
      </c>
      <c r="E702" s="37" t="s">
        <v>2041</v>
      </c>
      <c r="F702" s="40">
        <v>44593</v>
      </c>
      <c r="G702" s="40">
        <v>44896</v>
      </c>
      <c r="H702" s="58" t="s">
        <v>1897</v>
      </c>
      <c r="I702" s="37" t="s">
        <v>2046</v>
      </c>
      <c r="J702" s="38">
        <v>120</v>
      </c>
      <c r="K702" s="36"/>
      <c r="L702" s="38">
        <v>120</v>
      </c>
      <c r="M702" s="37"/>
      <c r="N702" s="37"/>
      <c r="O702" s="37">
        <v>1</v>
      </c>
      <c r="P702" s="37">
        <v>112</v>
      </c>
      <c r="Q702" s="37">
        <v>365</v>
      </c>
      <c r="R702" s="37">
        <v>1</v>
      </c>
      <c r="S702" s="37">
        <v>10</v>
      </c>
      <c r="T702" s="37">
        <v>34</v>
      </c>
      <c r="U702" s="58" t="s">
        <v>2047</v>
      </c>
      <c r="V702" s="37" t="s">
        <v>42</v>
      </c>
      <c r="W702" s="37" t="s">
        <v>43</v>
      </c>
    </row>
    <row r="703" s="11" customFormat="1" ht="24" spans="1:23">
      <c r="A703" s="36">
        <v>691</v>
      </c>
      <c r="B703" s="58" t="s">
        <v>1964</v>
      </c>
      <c r="C703" s="58" t="s">
        <v>33</v>
      </c>
      <c r="D703" s="58" t="s">
        <v>37</v>
      </c>
      <c r="E703" s="37" t="s">
        <v>2041</v>
      </c>
      <c r="F703" s="40">
        <v>44593</v>
      </c>
      <c r="G703" s="40">
        <v>44896</v>
      </c>
      <c r="H703" s="58" t="s">
        <v>1897</v>
      </c>
      <c r="I703" s="37" t="s">
        <v>2048</v>
      </c>
      <c r="J703" s="38">
        <v>80</v>
      </c>
      <c r="K703" s="36"/>
      <c r="L703" s="38">
        <v>80</v>
      </c>
      <c r="M703" s="37"/>
      <c r="N703" s="37"/>
      <c r="O703" s="37">
        <v>1</v>
      </c>
      <c r="P703" s="37">
        <v>315</v>
      </c>
      <c r="Q703" s="37">
        <v>1780</v>
      </c>
      <c r="R703" s="37">
        <v>1</v>
      </c>
      <c r="S703" s="37">
        <v>28</v>
      </c>
      <c r="T703" s="37">
        <v>98</v>
      </c>
      <c r="U703" s="58" t="s">
        <v>2049</v>
      </c>
      <c r="V703" s="37" t="s">
        <v>42</v>
      </c>
      <c r="W703" s="37" t="s">
        <v>43</v>
      </c>
    </row>
    <row r="704" s="11" customFormat="1" ht="24" spans="1:23">
      <c r="A704" s="36">
        <v>692</v>
      </c>
      <c r="B704" s="58" t="s">
        <v>1896</v>
      </c>
      <c r="C704" s="58" t="s">
        <v>33</v>
      </c>
      <c r="D704" s="58" t="s">
        <v>37</v>
      </c>
      <c r="E704" s="37" t="s">
        <v>2041</v>
      </c>
      <c r="F704" s="40">
        <v>44593</v>
      </c>
      <c r="G704" s="40">
        <v>44896</v>
      </c>
      <c r="H704" s="58" t="s">
        <v>1897</v>
      </c>
      <c r="I704" s="37" t="s">
        <v>2050</v>
      </c>
      <c r="J704" s="38">
        <v>110</v>
      </c>
      <c r="K704" s="36"/>
      <c r="L704" s="38">
        <v>110</v>
      </c>
      <c r="M704" s="37"/>
      <c r="N704" s="37"/>
      <c r="O704" s="37">
        <v>1</v>
      </c>
      <c r="P704" s="37">
        <v>80</v>
      </c>
      <c r="Q704" s="37">
        <v>302</v>
      </c>
      <c r="R704" s="37">
        <v>1</v>
      </c>
      <c r="S704" s="37">
        <v>8</v>
      </c>
      <c r="T704" s="37">
        <v>28</v>
      </c>
      <c r="U704" s="58" t="s">
        <v>2051</v>
      </c>
      <c r="V704" s="37" t="s">
        <v>42</v>
      </c>
      <c r="W704" s="37" t="s">
        <v>43</v>
      </c>
    </row>
    <row r="705" s="11" customFormat="1" ht="24" spans="1:23">
      <c r="A705" s="36">
        <v>693</v>
      </c>
      <c r="B705" s="58" t="s">
        <v>1896</v>
      </c>
      <c r="C705" s="58" t="s">
        <v>33</v>
      </c>
      <c r="D705" s="58" t="s">
        <v>37</v>
      </c>
      <c r="E705" s="37" t="s">
        <v>1158</v>
      </c>
      <c r="F705" s="40">
        <v>44593</v>
      </c>
      <c r="G705" s="40">
        <v>44896</v>
      </c>
      <c r="H705" s="58" t="s">
        <v>1897</v>
      </c>
      <c r="I705" s="37" t="s">
        <v>2052</v>
      </c>
      <c r="J705" s="61">
        <v>300</v>
      </c>
      <c r="K705" s="36"/>
      <c r="L705" s="61">
        <v>300</v>
      </c>
      <c r="M705" s="37"/>
      <c r="N705" s="37"/>
      <c r="O705" s="37">
        <v>1</v>
      </c>
      <c r="P705" s="37">
        <v>250</v>
      </c>
      <c r="Q705" s="37">
        <v>1052</v>
      </c>
      <c r="R705" s="37">
        <v>1</v>
      </c>
      <c r="S705" s="37">
        <v>22</v>
      </c>
      <c r="T705" s="37">
        <v>66</v>
      </c>
      <c r="U705" s="58" t="s">
        <v>2053</v>
      </c>
      <c r="V705" s="37" t="s">
        <v>42</v>
      </c>
      <c r="W705" s="37" t="s">
        <v>43</v>
      </c>
    </row>
    <row r="706" s="11" customFormat="1" ht="24" spans="1:23">
      <c r="A706" s="36">
        <v>694</v>
      </c>
      <c r="B706" s="58" t="s">
        <v>1896</v>
      </c>
      <c r="C706" s="58" t="s">
        <v>33</v>
      </c>
      <c r="D706" s="58" t="s">
        <v>37</v>
      </c>
      <c r="E706" s="37" t="s">
        <v>1158</v>
      </c>
      <c r="F706" s="40">
        <v>44593</v>
      </c>
      <c r="G706" s="40">
        <v>44896</v>
      </c>
      <c r="H706" s="58" t="s">
        <v>1897</v>
      </c>
      <c r="I706" s="37" t="s">
        <v>2054</v>
      </c>
      <c r="J706" s="41">
        <v>20</v>
      </c>
      <c r="K706" s="36"/>
      <c r="L706" s="41">
        <v>20</v>
      </c>
      <c r="M706" s="37"/>
      <c r="N706" s="37"/>
      <c r="O706" s="37">
        <v>1</v>
      </c>
      <c r="P706" s="37">
        <v>312</v>
      </c>
      <c r="Q706" s="37">
        <v>1122</v>
      </c>
      <c r="R706" s="37">
        <v>1</v>
      </c>
      <c r="S706" s="37">
        <v>29</v>
      </c>
      <c r="T706" s="37">
        <v>87</v>
      </c>
      <c r="U706" s="58" t="s">
        <v>2055</v>
      </c>
      <c r="V706" s="37" t="s">
        <v>42</v>
      </c>
      <c r="W706" s="37" t="s">
        <v>43</v>
      </c>
    </row>
    <row r="707" s="11" customFormat="1" ht="24" spans="1:23">
      <c r="A707" s="36">
        <v>695</v>
      </c>
      <c r="B707" s="58" t="s">
        <v>1896</v>
      </c>
      <c r="C707" s="58" t="s">
        <v>33</v>
      </c>
      <c r="D707" s="58" t="s">
        <v>37</v>
      </c>
      <c r="E707" s="37" t="s">
        <v>1158</v>
      </c>
      <c r="F707" s="40">
        <v>44593</v>
      </c>
      <c r="G707" s="40">
        <v>44896</v>
      </c>
      <c r="H707" s="58" t="s">
        <v>1897</v>
      </c>
      <c r="I707" s="37" t="s">
        <v>2056</v>
      </c>
      <c r="J707" s="61">
        <v>55</v>
      </c>
      <c r="K707" s="36"/>
      <c r="L707" s="61">
        <v>55</v>
      </c>
      <c r="M707" s="37"/>
      <c r="N707" s="37"/>
      <c r="O707" s="37">
        <v>1</v>
      </c>
      <c r="P707" s="37">
        <v>312</v>
      </c>
      <c r="Q707" s="37">
        <v>1122</v>
      </c>
      <c r="R707" s="37">
        <v>1</v>
      </c>
      <c r="S707" s="37">
        <v>29</v>
      </c>
      <c r="T707" s="37">
        <v>87</v>
      </c>
      <c r="U707" s="58" t="s">
        <v>2055</v>
      </c>
      <c r="V707" s="37" t="s">
        <v>42</v>
      </c>
      <c r="W707" s="37" t="s">
        <v>43</v>
      </c>
    </row>
    <row r="708" s="11" customFormat="1" ht="24" spans="1:23">
      <c r="A708" s="36">
        <v>696</v>
      </c>
      <c r="B708" s="58" t="s">
        <v>1896</v>
      </c>
      <c r="C708" s="58" t="s">
        <v>33</v>
      </c>
      <c r="D708" s="58" t="s">
        <v>37</v>
      </c>
      <c r="E708" s="37" t="s">
        <v>1158</v>
      </c>
      <c r="F708" s="40">
        <v>44593</v>
      </c>
      <c r="G708" s="40">
        <v>44896</v>
      </c>
      <c r="H708" s="58" t="s">
        <v>1897</v>
      </c>
      <c r="I708" s="37" t="s">
        <v>2057</v>
      </c>
      <c r="J708" s="37">
        <v>350</v>
      </c>
      <c r="K708" s="36"/>
      <c r="L708" s="37">
        <v>350</v>
      </c>
      <c r="M708" s="37"/>
      <c r="N708" s="37"/>
      <c r="O708" s="37">
        <v>1</v>
      </c>
      <c r="P708" s="37">
        <v>312</v>
      </c>
      <c r="Q708" s="37">
        <v>1122</v>
      </c>
      <c r="R708" s="37">
        <v>1</v>
      </c>
      <c r="S708" s="37">
        <v>28</v>
      </c>
      <c r="T708" s="37">
        <v>84</v>
      </c>
      <c r="U708" s="58" t="s">
        <v>2055</v>
      </c>
      <c r="V708" s="37" t="s">
        <v>42</v>
      </c>
      <c r="W708" s="37" t="s">
        <v>43</v>
      </c>
    </row>
    <row r="709" s="11" customFormat="1" ht="24" spans="1:23">
      <c r="A709" s="36">
        <v>697</v>
      </c>
      <c r="B709" s="58" t="s">
        <v>1896</v>
      </c>
      <c r="C709" s="58" t="s">
        <v>33</v>
      </c>
      <c r="D709" s="58" t="s">
        <v>37</v>
      </c>
      <c r="E709" s="37" t="s">
        <v>1069</v>
      </c>
      <c r="F709" s="40">
        <v>44593</v>
      </c>
      <c r="G709" s="40">
        <v>44896</v>
      </c>
      <c r="H709" s="58" t="s">
        <v>1897</v>
      </c>
      <c r="I709" s="37" t="s">
        <v>2058</v>
      </c>
      <c r="J709" s="58">
        <v>90</v>
      </c>
      <c r="K709" s="36"/>
      <c r="L709" s="58">
        <v>90</v>
      </c>
      <c r="M709" s="37"/>
      <c r="N709" s="37"/>
      <c r="O709" s="37">
        <v>1</v>
      </c>
      <c r="P709" s="37">
        <v>105</v>
      </c>
      <c r="Q709" s="37">
        <v>420</v>
      </c>
      <c r="R709" s="37">
        <v>1</v>
      </c>
      <c r="S709" s="37">
        <v>105</v>
      </c>
      <c r="T709" s="37">
        <v>315</v>
      </c>
      <c r="U709" s="58" t="s">
        <v>2059</v>
      </c>
      <c r="V709" s="37" t="s">
        <v>42</v>
      </c>
      <c r="W709" s="37" t="s">
        <v>43</v>
      </c>
    </row>
    <row r="710" s="11" customFormat="1" ht="24" spans="1:23">
      <c r="A710" s="36">
        <v>698</v>
      </c>
      <c r="B710" s="58" t="s">
        <v>1896</v>
      </c>
      <c r="C710" s="58" t="s">
        <v>33</v>
      </c>
      <c r="D710" s="58" t="s">
        <v>37</v>
      </c>
      <c r="E710" s="37" t="s">
        <v>1069</v>
      </c>
      <c r="F710" s="40">
        <v>44593</v>
      </c>
      <c r="G710" s="40">
        <v>44896</v>
      </c>
      <c r="H710" s="58" t="s">
        <v>1897</v>
      </c>
      <c r="I710" s="37" t="s">
        <v>2060</v>
      </c>
      <c r="J710" s="58">
        <v>300</v>
      </c>
      <c r="K710" s="36"/>
      <c r="L710" s="58">
        <v>300</v>
      </c>
      <c r="M710" s="37"/>
      <c r="N710" s="37"/>
      <c r="O710" s="37">
        <v>1</v>
      </c>
      <c r="P710" s="37">
        <v>312</v>
      </c>
      <c r="Q710" s="37">
        <v>971</v>
      </c>
      <c r="R710" s="37">
        <v>1</v>
      </c>
      <c r="S710" s="37">
        <v>28</v>
      </c>
      <c r="T710" s="37">
        <v>98</v>
      </c>
      <c r="U710" s="58" t="s">
        <v>2061</v>
      </c>
      <c r="V710" s="37" t="s">
        <v>42</v>
      </c>
      <c r="W710" s="37" t="s">
        <v>43</v>
      </c>
    </row>
    <row r="711" s="1" customFormat="1" ht="24" spans="1:23">
      <c r="A711" s="36">
        <v>699</v>
      </c>
      <c r="B711" s="58" t="s">
        <v>1896</v>
      </c>
      <c r="C711" s="58" t="s">
        <v>33</v>
      </c>
      <c r="D711" s="58" t="s">
        <v>37</v>
      </c>
      <c r="E711" s="37" t="s">
        <v>1069</v>
      </c>
      <c r="F711" s="40">
        <v>44593</v>
      </c>
      <c r="G711" s="40">
        <v>44896</v>
      </c>
      <c r="H711" s="58" t="s">
        <v>1897</v>
      </c>
      <c r="I711" s="37" t="s">
        <v>2062</v>
      </c>
      <c r="J711" s="58">
        <v>90</v>
      </c>
      <c r="K711" s="139"/>
      <c r="L711" s="58">
        <v>90</v>
      </c>
      <c r="M711" s="37"/>
      <c r="N711" s="37"/>
      <c r="O711" s="37">
        <v>1</v>
      </c>
      <c r="P711" s="37">
        <v>201</v>
      </c>
      <c r="Q711" s="37">
        <v>406</v>
      </c>
      <c r="R711" s="37">
        <v>1</v>
      </c>
      <c r="S711" s="37">
        <v>19</v>
      </c>
      <c r="T711" s="37">
        <v>57</v>
      </c>
      <c r="U711" s="58" t="s">
        <v>2063</v>
      </c>
      <c r="V711" s="37" t="s">
        <v>42</v>
      </c>
      <c r="W711" s="37" t="s">
        <v>43</v>
      </c>
    </row>
    <row r="712" s="1" customFormat="1" ht="24" spans="1:23">
      <c r="A712" s="36">
        <v>700</v>
      </c>
      <c r="B712" s="58" t="s">
        <v>1896</v>
      </c>
      <c r="C712" s="58" t="s">
        <v>33</v>
      </c>
      <c r="D712" s="58" t="s">
        <v>37</v>
      </c>
      <c r="E712" s="37" t="s">
        <v>1069</v>
      </c>
      <c r="F712" s="40">
        <v>44593</v>
      </c>
      <c r="G712" s="40">
        <v>44896</v>
      </c>
      <c r="H712" s="58" t="s">
        <v>1897</v>
      </c>
      <c r="I712" s="37" t="s">
        <v>2064</v>
      </c>
      <c r="J712" s="58">
        <v>170</v>
      </c>
      <c r="K712" s="139"/>
      <c r="L712" s="58">
        <v>170</v>
      </c>
      <c r="M712" s="37"/>
      <c r="N712" s="37"/>
      <c r="O712" s="37">
        <v>1</v>
      </c>
      <c r="P712" s="37">
        <v>84</v>
      </c>
      <c r="Q712" s="37">
        <v>342</v>
      </c>
      <c r="R712" s="37">
        <v>1</v>
      </c>
      <c r="S712" s="37">
        <v>8</v>
      </c>
      <c r="T712" s="37">
        <v>28</v>
      </c>
      <c r="U712" s="58" t="s">
        <v>2065</v>
      </c>
      <c r="V712" s="37" t="s">
        <v>42</v>
      </c>
      <c r="W712" s="37" t="s">
        <v>43</v>
      </c>
    </row>
    <row r="713" s="1" customFormat="1" ht="24" spans="1:23">
      <c r="A713" s="36">
        <v>701</v>
      </c>
      <c r="B713" s="58" t="s">
        <v>1896</v>
      </c>
      <c r="C713" s="58" t="s">
        <v>33</v>
      </c>
      <c r="D713" s="58" t="s">
        <v>37</v>
      </c>
      <c r="E713" s="37" t="s">
        <v>1069</v>
      </c>
      <c r="F713" s="40">
        <v>44593</v>
      </c>
      <c r="G713" s="40">
        <v>44896</v>
      </c>
      <c r="H713" s="58" t="s">
        <v>1897</v>
      </c>
      <c r="I713" s="37" t="s">
        <v>2066</v>
      </c>
      <c r="J713" s="58">
        <v>80</v>
      </c>
      <c r="K713" s="139"/>
      <c r="L713" s="58">
        <v>80</v>
      </c>
      <c r="M713" s="37"/>
      <c r="N713" s="37"/>
      <c r="O713" s="37">
        <v>1</v>
      </c>
      <c r="P713" s="37">
        <v>201</v>
      </c>
      <c r="Q713" s="37">
        <v>46</v>
      </c>
      <c r="R713" s="37">
        <v>1</v>
      </c>
      <c r="S713" s="37">
        <v>14</v>
      </c>
      <c r="T713" s="37">
        <v>49</v>
      </c>
      <c r="U713" s="58" t="s">
        <v>2067</v>
      </c>
      <c r="V713" s="37" t="s">
        <v>42</v>
      </c>
      <c r="W713" s="37" t="s">
        <v>43</v>
      </c>
    </row>
    <row r="714" s="1" customFormat="1" ht="24" spans="1:23">
      <c r="A714" s="36">
        <v>702</v>
      </c>
      <c r="B714" s="58" t="s">
        <v>1896</v>
      </c>
      <c r="C714" s="58" t="s">
        <v>33</v>
      </c>
      <c r="D714" s="58" t="s">
        <v>37</v>
      </c>
      <c r="E714" s="37" t="s">
        <v>1069</v>
      </c>
      <c r="F714" s="40">
        <v>44593</v>
      </c>
      <c r="G714" s="40">
        <v>44896</v>
      </c>
      <c r="H714" s="58" t="s">
        <v>1897</v>
      </c>
      <c r="I714" s="37" t="s">
        <v>2068</v>
      </c>
      <c r="J714" s="58">
        <v>25</v>
      </c>
      <c r="K714" s="139"/>
      <c r="L714" s="58">
        <v>25</v>
      </c>
      <c r="M714" s="37"/>
      <c r="N714" s="37"/>
      <c r="O714" s="37">
        <v>1</v>
      </c>
      <c r="P714" s="37">
        <v>201</v>
      </c>
      <c r="Q714" s="37">
        <v>46</v>
      </c>
      <c r="R714" s="37">
        <v>1</v>
      </c>
      <c r="S714" s="37">
        <v>14</v>
      </c>
      <c r="T714" s="37">
        <v>49</v>
      </c>
      <c r="U714" s="58" t="s">
        <v>2067</v>
      </c>
      <c r="V714" s="37" t="s">
        <v>42</v>
      </c>
      <c r="W714" s="37" t="s">
        <v>43</v>
      </c>
    </row>
    <row r="715" s="1" customFormat="1" ht="36" spans="1:23">
      <c r="A715" s="36">
        <v>703</v>
      </c>
      <c r="B715" s="58" t="s">
        <v>1896</v>
      </c>
      <c r="C715" s="58" t="s">
        <v>33</v>
      </c>
      <c r="D715" s="58" t="s">
        <v>37</v>
      </c>
      <c r="E715" s="37" t="s">
        <v>1069</v>
      </c>
      <c r="F715" s="40">
        <v>44593</v>
      </c>
      <c r="G715" s="40">
        <v>44896</v>
      </c>
      <c r="H715" s="58" t="s">
        <v>1897</v>
      </c>
      <c r="I715" s="37" t="s">
        <v>2069</v>
      </c>
      <c r="J715" s="58">
        <v>170</v>
      </c>
      <c r="K715" s="139"/>
      <c r="L715" s="58">
        <v>170</v>
      </c>
      <c r="M715" s="37"/>
      <c r="N715" s="37"/>
      <c r="O715" s="37">
        <v>1</v>
      </c>
      <c r="P715" s="37">
        <v>112</v>
      </c>
      <c r="Q715" s="37">
        <v>35</v>
      </c>
      <c r="R715" s="37">
        <v>1</v>
      </c>
      <c r="S715" s="37">
        <v>9</v>
      </c>
      <c r="T715" s="37">
        <v>27</v>
      </c>
      <c r="U715" s="58" t="s">
        <v>2070</v>
      </c>
      <c r="V715" s="37" t="s">
        <v>42</v>
      </c>
      <c r="W715" s="37" t="s">
        <v>43</v>
      </c>
    </row>
    <row r="716" s="1" customFormat="1" ht="24" spans="1:23">
      <c r="A716" s="36">
        <v>704</v>
      </c>
      <c r="B716" s="58" t="s">
        <v>1896</v>
      </c>
      <c r="C716" s="58" t="s">
        <v>33</v>
      </c>
      <c r="D716" s="58" t="s">
        <v>37</v>
      </c>
      <c r="E716" s="37" t="s">
        <v>1069</v>
      </c>
      <c r="F716" s="40">
        <v>44593</v>
      </c>
      <c r="G716" s="40">
        <v>44896</v>
      </c>
      <c r="H716" s="58" t="s">
        <v>1897</v>
      </c>
      <c r="I716" s="37" t="s">
        <v>2071</v>
      </c>
      <c r="J716" s="58">
        <v>170</v>
      </c>
      <c r="K716" s="139"/>
      <c r="L716" s="58">
        <v>170</v>
      </c>
      <c r="M716" s="37"/>
      <c r="N716" s="37"/>
      <c r="O716" s="37">
        <v>1</v>
      </c>
      <c r="P716" s="37">
        <v>112</v>
      </c>
      <c r="Q716" s="37">
        <v>35</v>
      </c>
      <c r="R716" s="37">
        <v>1</v>
      </c>
      <c r="S716" s="37">
        <v>9</v>
      </c>
      <c r="T716" s="37">
        <v>27</v>
      </c>
      <c r="U716" s="58" t="s">
        <v>2070</v>
      </c>
      <c r="V716" s="37" t="s">
        <v>42</v>
      </c>
      <c r="W716" s="37" t="s">
        <v>43</v>
      </c>
    </row>
    <row r="717" s="1" customFormat="1" ht="24" spans="1:23">
      <c r="A717" s="36">
        <v>705</v>
      </c>
      <c r="B717" s="58" t="s">
        <v>1896</v>
      </c>
      <c r="C717" s="58" t="s">
        <v>33</v>
      </c>
      <c r="D717" s="58" t="s">
        <v>37</v>
      </c>
      <c r="E717" s="37" t="s">
        <v>1069</v>
      </c>
      <c r="F717" s="40">
        <v>44593</v>
      </c>
      <c r="G717" s="40">
        <v>44896</v>
      </c>
      <c r="H717" s="58" t="s">
        <v>1897</v>
      </c>
      <c r="I717" s="37" t="s">
        <v>2072</v>
      </c>
      <c r="J717" s="58">
        <v>250</v>
      </c>
      <c r="K717" s="139"/>
      <c r="L717" s="58">
        <v>250</v>
      </c>
      <c r="M717" s="37"/>
      <c r="N717" s="37"/>
      <c r="O717" s="37">
        <v>1</v>
      </c>
      <c r="P717" s="37">
        <v>220</v>
      </c>
      <c r="Q717" s="37">
        <v>54</v>
      </c>
      <c r="R717" s="37">
        <v>1</v>
      </c>
      <c r="S717" s="37">
        <v>10</v>
      </c>
      <c r="T717" s="37">
        <v>33</v>
      </c>
      <c r="U717" s="58" t="s">
        <v>2073</v>
      </c>
      <c r="V717" s="37" t="s">
        <v>42</v>
      </c>
      <c r="W717" s="37" t="s">
        <v>43</v>
      </c>
    </row>
    <row r="718" s="1" customFormat="1" ht="24" spans="1:23">
      <c r="A718" s="36">
        <v>706</v>
      </c>
      <c r="B718" s="58" t="s">
        <v>1896</v>
      </c>
      <c r="C718" s="58" t="s">
        <v>33</v>
      </c>
      <c r="D718" s="58" t="s">
        <v>37</v>
      </c>
      <c r="E718" s="37" t="s">
        <v>1069</v>
      </c>
      <c r="F718" s="40">
        <v>44593</v>
      </c>
      <c r="G718" s="40">
        <v>44896</v>
      </c>
      <c r="H718" s="58" t="s">
        <v>1897</v>
      </c>
      <c r="I718" s="37" t="s">
        <v>2074</v>
      </c>
      <c r="J718" s="58">
        <v>150</v>
      </c>
      <c r="K718" s="139"/>
      <c r="L718" s="58">
        <v>150</v>
      </c>
      <c r="M718" s="37"/>
      <c r="N718" s="37"/>
      <c r="O718" s="37">
        <v>1</v>
      </c>
      <c r="P718" s="37">
        <v>112</v>
      </c>
      <c r="Q718" s="37">
        <v>35</v>
      </c>
      <c r="R718" s="37">
        <v>1</v>
      </c>
      <c r="S718" s="37">
        <v>8</v>
      </c>
      <c r="T718" s="37">
        <v>28</v>
      </c>
      <c r="U718" s="58" t="s">
        <v>2070</v>
      </c>
      <c r="V718" s="37" t="s">
        <v>42</v>
      </c>
      <c r="W718" s="37" t="s">
        <v>43</v>
      </c>
    </row>
    <row r="719" s="1" customFormat="1" ht="24" spans="1:23">
      <c r="A719" s="36">
        <v>707</v>
      </c>
      <c r="B719" s="58" t="s">
        <v>1896</v>
      </c>
      <c r="C719" s="58" t="s">
        <v>33</v>
      </c>
      <c r="D719" s="58" t="s">
        <v>37</v>
      </c>
      <c r="E719" s="37" t="s">
        <v>1069</v>
      </c>
      <c r="F719" s="40">
        <v>44593</v>
      </c>
      <c r="G719" s="40">
        <v>44896</v>
      </c>
      <c r="H719" s="58" t="s">
        <v>1897</v>
      </c>
      <c r="I719" s="37" t="s">
        <v>2075</v>
      </c>
      <c r="J719" s="58">
        <v>150</v>
      </c>
      <c r="K719" s="139"/>
      <c r="L719" s="58">
        <v>150</v>
      </c>
      <c r="M719" s="37"/>
      <c r="N719" s="37"/>
      <c r="O719" s="37">
        <v>1</v>
      </c>
      <c r="P719" s="37">
        <v>220</v>
      </c>
      <c r="Q719" s="37">
        <v>54</v>
      </c>
      <c r="R719" s="37">
        <v>1</v>
      </c>
      <c r="S719" s="37">
        <v>8</v>
      </c>
      <c r="T719" s="37">
        <v>28</v>
      </c>
      <c r="U719" s="58" t="s">
        <v>2073</v>
      </c>
      <c r="V719" s="37" t="s">
        <v>42</v>
      </c>
      <c r="W719" s="37" t="s">
        <v>43</v>
      </c>
    </row>
    <row r="720" s="1" customFormat="1" ht="24" spans="1:23">
      <c r="A720" s="36">
        <v>708</v>
      </c>
      <c r="B720" s="58" t="s">
        <v>1896</v>
      </c>
      <c r="C720" s="58" t="s">
        <v>33</v>
      </c>
      <c r="D720" s="58" t="s">
        <v>37</v>
      </c>
      <c r="E720" s="37" t="s">
        <v>1069</v>
      </c>
      <c r="F720" s="40">
        <v>44593</v>
      </c>
      <c r="G720" s="40">
        <v>44896</v>
      </c>
      <c r="H720" s="58" t="s">
        <v>1897</v>
      </c>
      <c r="I720" s="37" t="s">
        <v>2076</v>
      </c>
      <c r="J720" s="58">
        <v>150</v>
      </c>
      <c r="K720" s="139"/>
      <c r="L720" s="58">
        <v>150</v>
      </c>
      <c r="M720" s="37"/>
      <c r="N720" s="37"/>
      <c r="O720" s="37">
        <v>1</v>
      </c>
      <c r="P720" s="37">
        <v>110</v>
      </c>
      <c r="Q720" s="37">
        <v>30</v>
      </c>
      <c r="R720" s="37">
        <v>1</v>
      </c>
      <c r="S720" s="37">
        <v>9</v>
      </c>
      <c r="T720" s="37">
        <v>27</v>
      </c>
      <c r="U720" s="58" t="s">
        <v>2077</v>
      </c>
      <c r="V720" s="37" t="s">
        <v>42</v>
      </c>
      <c r="W720" s="37" t="s">
        <v>43</v>
      </c>
    </row>
    <row r="721" s="1" customFormat="1" ht="36" spans="1:23">
      <c r="A721" s="36">
        <v>709</v>
      </c>
      <c r="B721" s="58" t="s">
        <v>1896</v>
      </c>
      <c r="C721" s="58" t="s">
        <v>33</v>
      </c>
      <c r="D721" s="58" t="s">
        <v>37</v>
      </c>
      <c r="E721" s="37" t="s">
        <v>1069</v>
      </c>
      <c r="F721" s="40">
        <v>44593</v>
      </c>
      <c r="G721" s="40">
        <v>44896</v>
      </c>
      <c r="H721" s="58" t="s">
        <v>1897</v>
      </c>
      <c r="I721" s="37" t="s">
        <v>2078</v>
      </c>
      <c r="J721" s="58">
        <v>220</v>
      </c>
      <c r="K721" s="139"/>
      <c r="L721" s="58">
        <v>220</v>
      </c>
      <c r="M721" s="37"/>
      <c r="N721" s="37"/>
      <c r="O721" s="37">
        <v>1</v>
      </c>
      <c r="P721" s="37">
        <v>110</v>
      </c>
      <c r="Q721" s="37">
        <v>30</v>
      </c>
      <c r="R721" s="37">
        <v>1</v>
      </c>
      <c r="S721" s="37">
        <v>9</v>
      </c>
      <c r="T721" s="37">
        <v>27</v>
      </c>
      <c r="U721" s="58" t="s">
        <v>2077</v>
      </c>
      <c r="V721" s="37" t="s">
        <v>42</v>
      </c>
      <c r="W721" s="37" t="s">
        <v>43</v>
      </c>
    </row>
    <row r="722" s="1" customFormat="1" ht="24" spans="1:23">
      <c r="A722" s="36">
        <v>710</v>
      </c>
      <c r="B722" s="58" t="s">
        <v>1896</v>
      </c>
      <c r="C722" s="58" t="s">
        <v>33</v>
      </c>
      <c r="D722" s="58" t="s">
        <v>37</v>
      </c>
      <c r="E722" s="37" t="s">
        <v>1069</v>
      </c>
      <c r="F722" s="40">
        <v>44593</v>
      </c>
      <c r="G722" s="40">
        <v>44896</v>
      </c>
      <c r="H722" s="58" t="s">
        <v>1897</v>
      </c>
      <c r="I722" s="37" t="s">
        <v>2079</v>
      </c>
      <c r="J722" s="58">
        <v>150</v>
      </c>
      <c r="K722" s="139"/>
      <c r="L722" s="58">
        <v>150</v>
      </c>
      <c r="M722" s="37"/>
      <c r="N722" s="37"/>
      <c r="O722" s="37">
        <v>1</v>
      </c>
      <c r="P722" s="37">
        <v>500</v>
      </c>
      <c r="Q722" s="37">
        <v>100</v>
      </c>
      <c r="R722" s="37">
        <v>1</v>
      </c>
      <c r="S722" s="37">
        <v>41</v>
      </c>
      <c r="T722" s="37">
        <v>123</v>
      </c>
      <c r="U722" s="58" t="s">
        <v>2080</v>
      </c>
      <c r="V722" s="37" t="s">
        <v>42</v>
      </c>
      <c r="W722" s="37" t="s">
        <v>43</v>
      </c>
    </row>
    <row r="723" s="1" customFormat="1" ht="24" spans="1:23">
      <c r="A723" s="36">
        <v>711</v>
      </c>
      <c r="B723" s="58" t="s">
        <v>1896</v>
      </c>
      <c r="C723" s="58" t="s">
        <v>33</v>
      </c>
      <c r="D723" s="58" t="s">
        <v>54</v>
      </c>
      <c r="E723" s="37" t="s">
        <v>1069</v>
      </c>
      <c r="F723" s="40">
        <v>44593</v>
      </c>
      <c r="G723" s="40">
        <v>44896</v>
      </c>
      <c r="H723" s="58" t="s">
        <v>1897</v>
      </c>
      <c r="I723" s="37" t="s">
        <v>2081</v>
      </c>
      <c r="J723" s="58">
        <v>40</v>
      </c>
      <c r="K723" s="139"/>
      <c r="L723" s="58">
        <v>40</v>
      </c>
      <c r="M723" s="37"/>
      <c r="N723" s="37"/>
      <c r="O723" s="37">
        <v>1</v>
      </c>
      <c r="P723" s="37">
        <v>500</v>
      </c>
      <c r="Q723" s="37">
        <v>100</v>
      </c>
      <c r="R723" s="37">
        <v>1</v>
      </c>
      <c r="S723" s="37">
        <v>41</v>
      </c>
      <c r="T723" s="37">
        <v>123</v>
      </c>
      <c r="U723" s="58" t="s">
        <v>2080</v>
      </c>
      <c r="V723" s="37" t="s">
        <v>42</v>
      </c>
      <c r="W723" s="37" t="s">
        <v>43</v>
      </c>
    </row>
    <row r="724" s="1" customFormat="1" ht="24" spans="1:23">
      <c r="A724" s="36">
        <v>712</v>
      </c>
      <c r="B724" s="58" t="s">
        <v>1896</v>
      </c>
      <c r="C724" s="58" t="s">
        <v>33</v>
      </c>
      <c r="D724" s="58" t="s">
        <v>37</v>
      </c>
      <c r="E724" s="37" t="s">
        <v>1069</v>
      </c>
      <c r="F724" s="40">
        <v>44593</v>
      </c>
      <c r="G724" s="40">
        <v>44896</v>
      </c>
      <c r="H724" s="58" t="s">
        <v>1897</v>
      </c>
      <c r="I724" s="37" t="s">
        <v>2082</v>
      </c>
      <c r="J724" s="58">
        <v>50</v>
      </c>
      <c r="K724" s="139"/>
      <c r="L724" s="58">
        <v>50</v>
      </c>
      <c r="M724" s="37"/>
      <c r="N724" s="37"/>
      <c r="O724" s="37">
        <v>1</v>
      </c>
      <c r="P724" s="37">
        <v>135</v>
      </c>
      <c r="Q724" s="37">
        <v>250</v>
      </c>
      <c r="R724" s="37">
        <v>1</v>
      </c>
      <c r="S724" s="37">
        <v>13</v>
      </c>
      <c r="T724" s="37">
        <v>52</v>
      </c>
      <c r="U724" s="58" t="s">
        <v>2083</v>
      </c>
      <c r="V724" s="37" t="s">
        <v>42</v>
      </c>
      <c r="W724" s="37" t="s">
        <v>43</v>
      </c>
    </row>
    <row r="725" s="1" customFormat="1" ht="24" spans="1:23">
      <c r="A725" s="36">
        <v>713</v>
      </c>
      <c r="B725" s="58" t="s">
        <v>1925</v>
      </c>
      <c r="C725" s="58" t="s">
        <v>33</v>
      </c>
      <c r="D725" s="58" t="s">
        <v>37</v>
      </c>
      <c r="E725" s="37" t="s">
        <v>323</v>
      </c>
      <c r="F725" s="40">
        <v>44593</v>
      </c>
      <c r="G725" s="40">
        <v>44896</v>
      </c>
      <c r="H725" s="58" t="s">
        <v>1897</v>
      </c>
      <c r="I725" s="37" t="s">
        <v>2084</v>
      </c>
      <c r="J725" s="58">
        <v>18</v>
      </c>
      <c r="K725" s="139"/>
      <c r="L725" s="58">
        <v>18</v>
      </c>
      <c r="M725" s="37"/>
      <c r="N725" s="37"/>
      <c r="O725" s="37">
        <v>1</v>
      </c>
      <c r="P725" s="37">
        <v>74</v>
      </c>
      <c r="Q725" s="37">
        <v>285</v>
      </c>
      <c r="R725" s="37">
        <v>0</v>
      </c>
      <c r="S725" s="37">
        <v>7</v>
      </c>
      <c r="T725" s="37">
        <v>28</v>
      </c>
      <c r="U725" s="58" t="s">
        <v>2085</v>
      </c>
      <c r="V725" s="37" t="s">
        <v>42</v>
      </c>
      <c r="W725" s="37" t="s">
        <v>43</v>
      </c>
    </row>
    <row r="726" s="1" customFormat="1" ht="24" spans="1:23">
      <c r="A726" s="36">
        <v>714</v>
      </c>
      <c r="B726" s="58" t="s">
        <v>1925</v>
      </c>
      <c r="C726" s="58" t="s">
        <v>33</v>
      </c>
      <c r="D726" s="58" t="s">
        <v>37</v>
      </c>
      <c r="E726" s="37" t="s">
        <v>323</v>
      </c>
      <c r="F726" s="40">
        <v>44593</v>
      </c>
      <c r="G726" s="40">
        <v>44896</v>
      </c>
      <c r="H726" s="58" t="s">
        <v>1897</v>
      </c>
      <c r="I726" s="37" t="s">
        <v>2086</v>
      </c>
      <c r="J726" s="58">
        <v>80</v>
      </c>
      <c r="K726" s="139"/>
      <c r="L726" s="58">
        <v>80</v>
      </c>
      <c r="M726" s="37"/>
      <c r="N726" s="37"/>
      <c r="O726" s="37">
        <v>1</v>
      </c>
      <c r="P726" s="37">
        <v>33</v>
      </c>
      <c r="Q726" s="37">
        <v>150</v>
      </c>
      <c r="R726" s="37"/>
      <c r="S726" s="37">
        <v>3</v>
      </c>
      <c r="T726" s="37">
        <v>12</v>
      </c>
      <c r="U726" s="58" t="s">
        <v>2087</v>
      </c>
      <c r="V726" s="37" t="s">
        <v>42</v>
      </c>
      <c r="W726" s="37" t="s">
        <v>43</v>
      </c>
    </row>
    <row r="727" s="1" customFormat="1" ht="24" spans="1:23">
      <c r="A727" s="36">
        <v>715</v>
      </c>
      <c r="B727" s="58" t="s">
        <v>1896</v>
      </c>
      <c r="C727" s="58" t="s">
        <v>33</v>
      </c>
      <c r="D727" s="58" t="s">
        <v>37</v>
      </c>
      <c r="E727" s="136" t="s">
        <v>330</v>
      </c>
      <c r="F727" s="40">
        <v>44593</v>
      </c>
      <c r="G727" s="40">
        <v>44896</v>
      </c>
      <c r="H727" s="58" t="s">
        <v>1897</v>
      </c>
      <c r="I727" s="37" t="s">
        <v>2088</v>
      </c>
      <c r="J727" s="58">
        <v>200</v>
      </c>
      <c r="K727" s="139"/>
      <c r="L727" s="58">
        <v>200</v>
      </c>
      <c r="M727" s="37"/>
      <c r="N727" s="37"/>
      <c r="O727" s="37">
        <v>1</v>
      </c>
      <c r="P727" s="37">
        <v>408</v>
      </c>
      <c r="Q727" s="37">
        <v>1820</v>
      </c>
      <c r="R727" s="37">
        <v>1</v>
      </c>
      <c r="S727" s="37">
        <v>32</v>
      </c>
      <c r="T727" s="37">
        <v>128</v>
      </c>
      <c r="U727" s="58" t="s">
        <v>2089</v>
      </c>
      <c r="V727" s="37" t="s">
        <v>42</v>
      </c>
      <c r="W727" s="37" t="s">
        <v>43</v>
      </c>
    </row>
    <row r="728" s="1" customFormat="1" ht="24" spans="1:23">
      <c r="A728" s="36">
        <v>716</v>
      </c>
      <c r="B728" s="58" t="s">
        <v>1896</v>
      </c>
      <c r="C728" s="58" t="s">
        <v>33</v>
      </c>
      <c r="D728" s="58" t="s">
        <v>37</v>
      </c>
      <c r="E728" s="136" t="s">
        <v>762</v>
      </c>
      <c r="F728" s="40">
        <v>44593</v>
      </c>
      <c r="G728" s="40">
        <v>44896</v>
      </c>
      <c r="H728" s="58" t="s">
        <v>1897</v>
      </c>
      <c r="I728" s="37" t="s">
        <v>2090</v>
      </c>
      <c r="J728" s="58">
        <v>1350</v>
      </c>
      <c r="K728" s="139"/>
      <c r="L728" s="58">
        <v>1350</v>
      </c>
      <c r="M728" s="37"/>
      <c r="N728" s="37"/>
      <c r="O728" s="37">
        <v>1</v>
      </c>
      <c r="P728" s="37">
        <v>388</v>
      </c>
      <c r="Q728" s="37">
        <v>1659</v>
      </c>
      <c r="R728" s="37">
        <v>1</v>
      </c>
      <c r="S728" s="37">
        <v>31</v>
      </c>
      <c r="T728" s="37">
        <v>124</v>
      </c>
      <c r="U728" s="58" t="s">
        <v>2091</v>
      </c>
      <c r="V728" s="37" t="s">
        <v>42</v>
      </c>
      <c r="W728" s="37" t="s">
        <v>43</v>
      </c>
    </row>
    <row r="729" s="1" customFormat="1" ht="24" spans="1:23">
      <c r="A729" s="36">
        <v>717</v>
      </c>
      <c r="B729" s="58" t="s">
        <v>1896</v>
      </c>
      <c r="C729" s="58" t="s">
        <v>33</v>
      </c>
      <c r="D729" s="58" t="s">
        <v>37</v>
      </c>
      <c r="E729" s="136" t="s">
        <v>762</v>
      </c>
      <c r="F729" s="40">
        <v>44593</v>
      </c>
      <c r="G729" s="40">
        <v>44896</v>
      </c>
      <c r="H729" s="58" t="s">
        <v>1897</v>
      </c>
      <c r="I729" s="37" t="s">
        <v>2092</v>
      </c>
      <c r="J729" s="58">
        <v>40</v>
      </c>
      <c r="K729" s="139"/>
      <c r="L729" s="58">
        <v>40</v>
      </c>
      <c r="M729" s="37"/>
      <c r="N729" s="37"/>
      <c r="O729" s="37">
        <v>1</v>
      </c>
      <c r="P729" s="37">
        <v>130</v>
      </c>
      <c r="Q729" s="37">
        <v>359</v>
      </c>
      <c r="R729" s="37">
        <v>1</v>
      </c>
      <c r="S729" s="37">
        <v>11</v>
      </c>
      <c r="T729" s="37">
        <v>44</v>
      </c>
      <c r="U729" s="58" t="s">
        <v>2093</v>
      </c>
      <c r="V729" s="37" t="s">
        <v>42</v>
      </c>
      <c r="W729" s="37" t="s">
        <v>43</v>
      </c>
    </row>
    <row r="730" s="1" customFormat="1" ht="24" spans="1:23">
      <c r="A730" s="36">
        <v>718</v>
      </c>
      <c r="B730" s="58" t="s">
        <v>1896</v>
      </c>
      <c r="C730" s="58" t="s">
        <v>33</v>
      </c>
      <c r="D730" s="58" t="s">
        <v>37</v>
      </c>
      <c r="E730" s="37" t="s">
        <v>334</v>
      </c>
      <c r="F730" s="40">
        <v>44593</v>
      </c>
      <c r="G730" s="40">
        <v>44896</v>
      </c>
      <c r="H730" s="58" t="s">
        <v>1897</v>
      </c>
      <c r="I730" s="37" t="s">
        <v>2094</v>
      </c>
      <c r="J730" s="58">
        <v>90</v>
      </c>
      <c r="K730" s="139"/>
      <c r="L730" s="58">
        <v>90</v>
      </c>
      <c r="M730" s="37"/>
      <c r="N730" s="37"/>
      <c r="O730" s="37">
        <v>1</v>
      </c>
      <c r="P730" s="37">
        <v>82</v>
      </c>
      <c r="Q730" s="37">
        <v>272</v>
      </c>
      <c r="R730" s="37">
        <v>1</v>
      </c>
      <c r="S730" s="37">
        <v>8</v>
      </c>
      <c r="T730" s="37">
        <v>36</v>
      </c>
      <c r="U730" s="58" t="s">
        <v>2095</v>
      </c>
      <c r="V730" s="37" t="s">
        <v>42</v>
      </c>
      <c r="W730" s="37" t="s">
        <v>43</v>
      </c>
    </row>
    <row r="731" s="1" customFormat="1" ht="24" spans="1:23">
      <c r="A731" s="36">
        <v>719</v>
      </c>
      <c r="B731" s="58" t="s">
        <v>1896</v>
      </c>
      <c r="C731" s="58" t="s">
        <v>33</v>
      </c>
      <c r="D731" s="58" t="s">
        <v>37</v>
      </c>
      <c r="E731" s="137" t="s">
        <v>353</v>
      </c>
      <c r="F731" s="40">
        <v>44593</v>
      </c>
      <c r="G731" s="40">
        <v>44896</v>
      </c>
      <c r="H731" s="58" t="s">
        <v>1897</v>
      </c>
      <c r="I731" s="37" t="s">
        <v>2096</v>
      </c>
      <c r="J731" s="58">
        <v>1200</v>
      </c>
      <c r="K731" s="139"/>
      <c r="L731" s="58">
        <v>1200</v>
      </c>
      <c r="M731" s="37"/>
      <c r="N731" s="37"/>
      <c r="O731" s="37">
        <v>1</v>
      </c>
      <c r="P731" s="37">
        <v>130</v>
      </c>
      <c r="Q731" s="37">
        <v>450</v>
      </c>
      <c r="R731" s="37">
        <v>1</v>
      </c>
      <c r="S731" s="37">
        <v>10</v>
      </c>
      <c r="T731" s="37">
        <v>39</v>
      </c>
      <c r="U731" s="58" t="s">
        <v>2097</v>
      </c>
      <c r="V731" s="37" t="s">
        <v>42</v>
      </c>
      <c r="W731" s="37" t="s">
        <v>43</v>
      </c>
    </row>
    <row r="732" s="1" customFormat="1" ht="24" spans="1:23">
      <c r="A732" s="36">
        <v>720</v>
      </c>
      <c r="B732" s="58" t="s">
        <v>1896</v>
      </c>
      <c r="C732" s="58" t="s">
        <v>33</v>
      </c>
      <c r="D732" s="58" t="s">
        <v>37</v>
      </c>
      <c r="E732" s="137" t="s">
        <v>353</v>
      </c>
      <c r="F732" s="40">
        <v>44593</v>
      </c>
      <c r="G732" s="40">
        <v>44896</v>
      </c>
      <c r="H732" s="58" t="s">
        <v>1897</v>
      </c>
      <c r="I732" s="37" t="s">
        <v>2098</v>
      </c>
      <c r="J732" s="58">
        <v>200</v>
      </c>
      <c r="K732" s="139"/>
      <c r="L732" s="58">
        <v>200</v>
      </c>
      <c r="M732" s="37"/>
      <c r="N732" s="37"/>
      <c r="O732" s="37">
        <v>1</v>
      </c>
      <c r="P732" s="37">
        <v>1400</v>
      </c>
      <c r="Q732" s="37">
        <v>5000</v>
      </c>
      <c r="R732" s="37">
        <v>1</v>
      </c>
      <c r="S732" s="37">
        <v>85</v>
      </c>
      <c r="T732" s="37">
        <v>323</v>
      </c>
      <c r="U732" s="58" t="s">
        <v>2099</v>
      </c>
      <c r="V732" s="37" t="s">
        <v>42</v>
      </c>
      <c r="W732" s="37" t="s">
        <v>43</v>
      </c>
    </row>
    <row r="733" s="1" customFormat="1" ht="24" spans="1:23">
      <c r="A733" s="36">
        <v>721</v>
      </c>
      <c r="B733" s="58" t="s">
        <v>1896</v>
      </c>
      <c r="C733" s="58" t="s">
        <v>33</v>
      </c>
      <c r="D733" s="58" t="s">
        <v>37</v>
      </c>
      <c r="E733" s="137" t="s">
        <v>353</v>
      </c>
      <c r="F733" s="40">
        <v>44593</v>
      </c>
      <c r="G733" s="40">
        <v>44896</v>
      </c>
      <c r="H733" s="58" t="s">
        <v>1897</v>
      </c>
      <c r="I733" s="37" t="s">
        <v>2100</v>
      </c>
      <c r="J733" s="58">
        <v>350</v>
      </c>
      <c r="K733" s="139"/>
      <c r="L733" s="58">
        <v>350</v>
      </c>
      <c r="M733" s="37"/>
      <c r="N733" s="37"/>
      <c r="O733" s="37">
        <v>1</v>
      </c>
      <c r="P733" s="37">
        <v>1112</v>
      </c>
      <c r="Q733" s="37">
        <v>4792</v>
      </c>
      <c r="R733" s="37">
        <v>1</v>
      </c>
      <c r="S733" s="37">
        <v>68</v>
      </c>
      <c r="T733" s="37">
        <v>238</v>
      </c>
      <c r="U733" s="58" t="s">
        <v>2101</v>
      </c>
      <c r="V733" s="37" t="s">
        <v>42</v>
      </c>
      <c r="W733" s="37" t="s">
        <v>43</v>
      </c>
    </row>
    <row r="734" s="1" customFormat="1" ht="24" spans="1:23">
      <c r="A734" s="36">
        <v>722</v>
      </c>
      <c r="B734" s="58" t="s">
        <v>1896</v>
      </c>
      <c r="C734" s="58" t="s">
        <v>33</v>
      </c>
      <c r="D734" s="58" t="s">
        <v>37</v>
      </c>
      <c r="E734" s="37" t="s">
        <v>392</v>
      </c>
      <c r="F734" s="40">
        <v>44593</v>
      </c>
      <c r="G734" s="40">
        <v>44896</v>
      </c>
      <c r="H734" s="58" t="s">
        <v>1897</v>
      </c>
      <c r="I734" s="37" t="s">
        <v>2102</v>
      </c>
      <c r="J734" s="58">
        <v>135</v>
      </c>
      <c r="K734" s="139"/>
      <c r="L734" s="58">
        <v>135</v>
      </c>
      <c r="M734" s="37"/>
      <c r="N734" s="37"/>
      <c r="O734" s="37">
        <v>1</v>
      </c>
      <c r="P734" s="37">
        <v>800</v>
      </c>
      <c r="Q734" s="37">
        <v>3500</v>
      </c>
      <c r="R734" s="37">
        <v>1</v>
      </c>
      <c r="S734" s="37">
        <v>56</v>
      </c>
      <c r="T734" s="37">
        <v>196</v>
      </c>
      <c r="U734" s="58" t="s">
        <v>2103</v>
      </c>
      <c r="V734" s="37" t="s">
        <v>42</v>
      </c>
      <c r="W734" s="37" t="s">
        <v>43</v>
      </c>
    </row>
    <row r="735" s="11" customFormat="1" ht="24" spans="1:23">
      <c r="A735" s="36">
        <v>723</v>
      </c>
      <c r="B735" s="58" t="s">
        <v>1896</v>
      </c>
      <c r="C735" s="58" t="s">
        <v>33</v>
      </c>
      <c r="D735" s="58" t="s">
        <v>37</v>
      </c>
      <c r="E735" s="37" t="s">
        <v>392</v>
      </c>
      <c r="F735" s="40">
        <v>44593</v>
      </c>
      <c r="G735" s="40">
        <v>44896</v>
      </c>
      <c r="H735" s="58" t="s">
        <v>1897</v>
      </c>
      <c r="I735" s="37" t="s">
        <v>2104</v>
      </c>
      <c r="J735" s="58">
        <v>20</v>
      </c>
      <c r="K735" s="139"/>
      <c r="L735" s="58">
        <v>20</v>
      </c>
      <c r="M735" s="37"/>
      <c r="N735" s="37"/>
      <c r="O735" s="37">
        <v>1</v>
      </c>
      <c r="P735" s="37">
        <v>39</v>
      </c>
      <c r="Q735" s="37">
        <v>161</v>
      </c>
      <c r="R735" s="37">
        <v>1</v>
      </c>
      <c r="S735" s="37">
        <v>4</v>
      </c>
      <c r="T735" s="37">
        <v>16</v>
      </c>
      <c r="U735" s="58" t="s">
        <v>2105</v>
      </c>
      <c r="V735" s="37" t="s">
        <v>42</v>
      </c>
      <c r="W735" s="37" t="s">
        <v>43</v>
      </c>
    </row>
    <row r="736" s="11" customFormat="1" ht="24" spans="1:23">
      <c r="A736" s="36">
        <v>724</v>
      </c>
      <c r="B736" s="58" t="s">
        <v>1896</v>
      </c>
      <c r="C736" s="58" t="s">
        <v>33</v>
      </c>
      <c r="D736" s="58" t="s">
        <v>37</v>
      </c>
      <c r="E736" s="37" t="s">
        <v>392</v>
      </c>
      <c r="F736" s="40">
        <v>44593</v>
      </c>
      <c r="G736" s="40">
        <v>44896</v>
      </c>
      <c r="H736" s="58" t="s">
        <v>1897</v>
      </c>
      <c r="I736" s="37" t="s">
        <v>2106</v>
      </c>
      <c r="J736" s="58">
        <v>45</v>
      </c>
      <c r="K736" s="139"/>
      <c r="L736" s="58">
        <v>45</v>
      </c>
      <c r="M736" s="37"/>
      <c r="N736" s="37"/>
      <c r="O736" s="37">
        <v>1</v>
      </c>
      <c r="P736" s="37">
        <v>391</v>
      </c>
      <c r="Q736" s="37">
        <v>1579</v>
      </c>
      <c r="R736" s="37">
        <v>1</v>
      </c>
      <c r="S736" s="37">
        <v>32</v>
      </c>
      <c r="T736" s="37">
        <v>128</v>
      </c>
      <c r="U736" s="58" t="s">
        <v>2107</v>
      </c>
      <c r="V736" s="37" t="s">
        <v>42</v>
      </c>
      <c r="W736" s="37" t="s">
        <v>43</v>
      </c>
    </row>
    <row r="737" s="11" customFormat="1" ht="24" spans="1:23">
      <c r="A737" s="36">
        <v>725</v>
      </c>
      <c r="B737" s="58" t="s">
        <v>1896</v>
      </c>
      <c r="C737" s="58" t="s">
        <v>33</v>
      </c>
      <c r="D737" s="58" t="s">
        <v>37</v>
      </c>
      <c r="E737" s="37" t="s">
        <v>392</v>
      </c>
      <c r="F737" s="40">
        <v>44593</v>
      </c>
      <c r="G737" s="40">
        <v>44896</v>
      </c>
      <c r="H737" s="58" t="s">
        <v>1897</v>
      </c>
      <c r="I737" s="37" t="s">
        <v>2108</v>
      </c>
      <c r="J737" s="58">
        <v>6</v>
      </c>
      <c r="K737" s="139"/>
      <c r="L737" s="58">
        <v>6</v>
      </c>
      <c r="M737" s="37"/>
      <c r="N737" s="37"/>
      <c r="O737" s="37">
        <v>1</v>
      </c>
      <c r="P737" s="37">
        <v>391</v>
      </c>
      <c r="Q737" s="37">
        <v>1579</v>
      </c>
      <c r="R737" s="37">
        <v>1</v>
      </c>
      <c r="S737" s="37">
        <v>32</v>
      </c>
      <c r="T737" s="37">
        <v>96</v>
      </c>
      <c r="U737" s="58" t="s">
        <v>2107</v>
      </c>
      <c r="V737" s="37" t="s">
        <v>42</v>
      </c>
      <c r="W737" s="37" t="s">
        <v>43</v>
      </c>
    </row>
    <row r="738" s="11" customFormat="1" ht="24" spans="1:23">
      <c r="A738" s="36">
        <v>726</v>
      </c>
      <c r="B738" s="58" t="s">
        <v>2109</v>
      </c>
      <c r="C738" s="58" t="s">
        <v>33</v>
      </c>
      <c r="D738" s="58" t="s">
        <v>37</v>
      </c>
      <c r="E738" s="37" t="s">
        <v>392</v>
      </c>
      <c r="F738" s="40">
        <v>44593</v>
      </c>
      <c r="G738" s="40">
        <v>44896</v>
      </c>
      <c r="H738" s="58" t="s">
        <v>1897</v>
      </c>
      <c r="I738" s="37" t="s">
        <v>2110</v>
      </c>
      <c r="J738" s="58">
        <v>5</v>
      </c>
      <c r="K738" s="139"/>
      <c r="L738" s="58">
        <v>5</v>
      </c>
      <c r="M738" s="37"/>
      <c r="N738" s="37"/>
      <c r="O738" s="37">
        <v>1</v>
      </c>
      <c r="P738" s="37">
        <v>391</v>
      </c>
      <c r="Q738" s="37">
        <v>1579</v>
      </c>
      <c r="R738" s="37">
        <v>1</v>
      </c>
      <c r="S738" s="37">
        <v>32</v>
      </c>
      <c r="T738" s="37">
        <v>128</v>
      </c>
      <c r="U738" s="58" t="s">
        <v>2107</v>
      </c>
      <c r="V738" s="37" t="s">
        <v>42</v>
      </c>
      <c r="W738" s="37" t="s">
        <v>43</v>
      </c>
    </row>
    <row r="739" s="11" customFormat="1" ht="24" spans="1:23">
      <c r="A739" s="36">
        <v>727</v>
      </c>
      <c r="B739" s="58" t="s">
        <v>2109</v>
      </c>
      <c r="C739" s="58" t="s">
        <v>33</v>
      </c>
      <c r="D739" s="58" t="s">
        <v>37</v>
      </c>
      <c r="E739" s="37" t="s">
        <v>392</v>
      </c>
      <c r="F739" s="40">
        <v>44593</v>
      </c>
      <c r="G739" s="40">
        <v>44896</v>
      </c>
      <c r="H739" s="58" t="s">
        <v>1897</v>
      </c>
      <c r="I739" s="37" t="s">
        <v>2111</v>
      </c>
      <c r="J739" s="58">
        <v>9</v>
      </c>
      <c r="K739" s="139"/>
      <c r="L739" s="58">
        <v>9</v>
      </c>
      <c r="M739" s="37"/>
      <c r="N739" s="37"/>
      <c r="O739" s="37">
        <v>1</v>
      </c>
      <c r="P739" s="37">
        <v>391</v>
      </c>
      <c r="Q739" s="37">
        <v>1579</v>
      </c>
      <c r="R739" s="37">
        <v>1</v>
      </c>
      <c r="S739" s="37">
        <v>32</v>
      </c>
      <c r="T739" s="37">
        <v>96</v>
      </c>
      <c r="U739" s="58" t="s">
        <v>2107</v>
      </c>
      <c r="V739" s="37" t="s">
        <v>42</v>
      </c>
      <c r="W739" s="37" t="s">
        <v>43</v>
      </c>
    </row>
    <row r="740" s="11" customFormat="1" ht="24" spans="1:23">
      <c r="A740" s="36">
        <v>728</v>
      </c>
      <c r="B740" s="58" t="s">
        <v>2109</v>
      </c>
      <c r="C740" s="58" t="s">
        <v>33</v>
      </c>
      <c r="D740" s="58" t="s">
        <v>37</v>
      </c>
      <c r="E740" s="37" t="s">
        <v>392</v>
      </c>
      <c r="F740" s="40">
        <v>44593</v>
      </c>
      <c r="G740" s="40">
        <v>44896</v>
      </c>
      <c r="H740" s="58" t="s">
        <v>1897</v>
      </c>
      <c r="I740" s="37" t="s">
        <v>2112</v>
      </c>
      <c r="J740" s="58">
        <v>20</v>
      </c>
      <c r="K740" s="139"/>
      <c r="L740" s="58">
        <v>20</v>
      </c>
      <c r="M740" s="37"/>
      <c r="N740" s="37"/>
      <c r="O740" s="37">
        <v>1</v>
      </c>
      <c r="P740" s="37">
        <v>391</v>
      </c>
      <c r="Q740" s="37">
        <v>1579</v>
      </c>
      <c r="R740" s="37">
        <v>1</v>
      </c>
      <c r="S740" s="37">
        <v>32</v>
      </c>
      <c r="T740" s="37">
        <v>128</v>
      </c>
      <c r="U740" s="58" t="s">
        <v>2107</v>
      </c>
      <c r="V740" s="37" t="s">
        <v>42</v>
      </c>
      <c r="W740" s="37" t="s">
        <v>43</v>
      </c>
    </row>
    <row r="741" s="11" customFormat="1" ht="24" spans="1:23">
      <c r="A741" s="36">
        <v>729</v>
      </c>
      <c r="B741" s="58" t="s">
        <v>1896</v>
      </c>
      <c r="C741" s="58" t="s">
        <v>33</v>
      </c>
      <c r="D741" s="58" t="s">
        <v>37</v>
      </c>
      <c r="E741" s="37" t="s">
        <v>392</v>
      </c>
      <c r="F741" s="40">
        <v>44593</v>
      </c>
      <c r="G741" s="40">
        <v>44896</v>
      </c>
      <c r="H741" s="58" t="s">
        <v>1897</v>
      </c>
      <c r="I741" s="37" t="s">
        <v>2113</v>
      </c>
      <c r="J741" s="58">
        <v>80</v>
      </c>
      <c r="K741" s="139"/>
      <c r="L741" s="58">
        <v>80</v>
      </c>
      <c r="M741" s="37"/>
      <c r="N741" s="37"/>
      <c r="O741" s="37">
        <v>1</v>
      </c>
      <c r="P741" s="37">
        <v>56</v>
      </c>
      <c r="Q741" s="37">
        <v>245</v>
      </c>
      <c r="R741" s="37">
        <v>1</v>
      </c>
      <c r="S741" s="37">
        <v>6</v>
      </c>
      <c r="T741" s="37">
        <v>27</v>
      </c>
      <c r="U741" s="58" t="s">
        <v>2114</v>
      </c>
      <c r="V741" s="37" t="s">
        <v>42</v>
      </c>
      <c r="W741" s="37" t="s">
        <v>43</v>
      </c>
    </row>
    <row r="742" s="11" customFormat="1" ht="24" spans="1:23">
      <c r="A742" s="36">
        <v>730</v>
      </c>
      <c r="B742" s="58" t="s">
        <v>1996</v>
      </c>
      <c r="C742" s="58" t="s">
        <v>33</v>
      </c>
      <c r="D742" s="58" t="s">
        <v>37</v>
      </c>
      <c r="E742" s="138" t="s">
        <v>407</v>
      </c>
      <c r="F742" s="40">
        <v>44593</v>
      </c>
      <c r="G742" s="40">
        <v>44896</v>
      </c>
      <c r="H742" s="58" t="s">
        <v>1897</v>
      </c>
      <c r="I742" s="37" t="s">
        <v>2115</v>
      </c>
      <c r="J742" s="58">
        <v>50</v>
      </c>
      <c r="K742" s="139"/>
      <c r="L742" s="58">
        <v>50</v>
      </c>
      <c r="M742" s="37"/>
      <c r="N742" s="37"/>
      <c r="O742" s="37">
        <v>1</v>
      </c>
      <c r="P742" s="37">
        <v>361</v>
      </c>
      <c r="Q742" s="37">
        <v>1455</v>
      </c>
      <c r="R742" s="37">
        <v>1</v>
      </c>
      <c r="S742" s="37">
        <v>30</v>
      </c>
      <c r="T742" s="37">
        <v>129</v>
      </c>
      <c r="U742" s="58" t="s">
        <v>2116</v>
      </c>
      <c r="V742" s="37" t="s">
        <v>42</v>
      </c>
      <c r="W742" s="37" t="s">
        <v>43</v>
      </c>
    </row>
    <row r="743" s="11" customFormat="1" ht="24" spans="1:23">
      <c r="A743" s="36">
        <v>731</v>
      </c>
      <c r="B743" s="58" t="s">
        <v>1996</v>
      </c>
      <c r="C743" s="58" t="s">
        <v>33</v>
      </c>
      <c r="D743" s="58" t="s">
        <v>37</v>
      </c>
      <c r="E743" s="137" t="s">
        <v>2117</v>
      </c>
      <c r="F743" s="40">
        <v>44593</v>
      </c>
      <c r="G743" s="40">
        <v>44896</v>
      </c>
      <c r="H743" s="58" t="s">
        <v>1897</v>
      </c>
      <c r="I743" s="37" t="s">
        <v>2118</v>
      </c>
      <c r="J743" s="58">
        <v>10</v>
      </c>
      <c r="K743" s="37"/>
      <c r="L743" s="58">
        <v>10</v>
      </c>
      <c r="M743" s="37"/>
      <c r="N743" s="37"/>
      <c r="O743" s="37">
        <v>1</v>
      </c>
      <c r="P743" s="37">
        <v>80</v>
      </c>
      <c r="Q743" s="37">
        <v>260</v>
      </c>
      <c r="R743" s="37">
        <v>1</v>
      </c>
      <c r="S743" s="37">
        <v>7</v>
      </c>
      <c r="T743" s="37">
        <v>35</v>
      </c>
      <c r="U743" s="58" t="s">
        <v>2119</v>
      </c>
      <c r="V743" s="37" t="s">
        <v>42</v>
      </c>
      <c r="W743" s="37" t="s">
        <v>43</v>
      </c>
    </row>
    <row r="744" s="11" customFormat="1" ht="24" spans="1:23">
      <c r="A744" s="36">
        <v>732</v>
      </c>
      <c r="B744" s="58" t="s">
        <v>1896</v>
      </c>
      <c r="C744" s="58" t="s">
        <v>33</v>
      </c>
      <c r="D744" s="58" t="s">
        <v>37</v>
      </c>
      <c r="E744" s="137" t="s">
        <v>2117</v>
      </c>
      <c r="F744" s="40">
        <v>44593</v>
      </c>
      <c r="G744" s="40">
        <v>44896</v>
      </c>
      <c r="H744" s="58" t="s">
        <v>1897</v>
      </c>
      <c r="I744" s="37" t="s">
        <v>2120</v>
      </c>
      <c r="J744" s="58">
        <v>76</v>
      </c>
      <c r="K744" s="37"/>
      <c r="L744" s="58">
        <v>76</v>
      </c>
      <c r="M744" s="37"/>
      <c r="N744" s="37"/>
      <c r="O744" s="37">
        <v>1</v>
      </c>
      <c r="P744" s="37">
        <v>221</v>
      </c>
      <c r="Q744" s="37">
        <v>800</v>
      </c>
      <c r="R744" s="37">
        <v>1</v>
      </c>
      <c r="S744" s="37">
        <v>19</v>
      </c>
      <c r="T744" s="37">
        <v>76</v>
      </c>
      <c r="U744" s="58" t="s">
        <v>2121</v>
      </c>
      <c r="V744" s="37" t="s">
        <v>42</v>
      </c>
      <c r="W744" s="37" t="s">
        <v>43</v>
      </c>
    </row>
    <row r="745" s="11" customFormat="1" ht="24" spans="1:23">
      <c r="A745" s="36">
        <v>733</v>
      </c>
      <c r="B745" s="58" t="s">
        <v>1896</v>
      </c>
      <c r="C745" s="58" t="s">
        <v>33</v>
      </c>
      <c r="D745" s="58" t="s">
        <v>37</v>
      </c>
      <c r="E745" s="137" t="s">
        <v>2117</v>
      </c>
      <c r="F745" s="40">
        <v>44593</v>
      </c>
      <c r="G745" s="40">
        <v>44896</v>
      </c>
      <c r="H745" s="58" t="s">
        <v>1897</v>
      </c>
      <c r="I745" s="37" t="s">
        <v>2122</v>
      </c>
      <c r="J745" s="58">
        <v>50</v>
      </c>
      <c r="K745" s="37"/>
      <c r="L745" s="58">
        <v>50</v>
      </c>
      <c r="M745" s="37"/>
      <c r="N745" s="37"/>
      <c r="O745" s="37">
        <v>1</v>
      </c>
      <c r="P745" s="37">
        <v>187</v>
      </c>
      <c r="Q745" s="37">
        <v>577</v>
      </c>
      <c r="R745" s="37">
        <v>1</v>
      </c>
      <c r="S745" s="37">
        <v>17</v>
      </c>
      <c r="T745" s="37">
        <v>68</v>
      </c>
      <c r="U745" s="58" t="s">
        <v>2123</v>
      </c>
      <c r="V745" s="37" t="s">
        <v>42</v>
      </c>
      <c r="W745" s="37" t="s">
        <v>43</v>
      </c>
    </row>
    <row r="746" s="11" customFormat="1" ht="24" spans="1:23">
      <c r="A746" s="36">
        <v>734</v>
      </c>
      <c r="B746" s="58" t="s">
        <v>1996</v>
      </c>
      <c r="C746" s="58" t="s">
        <v>33</v>
      </c>
      <c r="D746" s="58" t="s">
        <v>37</v>
      </c>
      <c r="E746" s="137" t="s">
        <v>2117</v>
      </c>
      <c r="F746" s="40">
        <v>44593</v>
      </c>
      <c r="G746" s="40">
        <v>44896</v>
      </c>
      <c r="H746" s="58" t="s">
        <v>1897</v>
      </c>
      <c r="I746" s="37" t="s">
        <v>2124</v>
      </c>
      <c r="J746" s="58">
        <v>30</v>
      </c>
      <c r="K746" s="37"/>
      <c r="L746" s="58">
        <v>30</v>
      </c>
      <c r="M746" s="37"/>
      <c r="N746" s="37"/>
      <c r="O746" s="37">
        <v>1</v>
      </c>
      <c r="P746" s="37">
        <v>187</v>
      </c>
      <c r="Q746" s="37">
        <v>577</v>
      </c>
      <c r="R746" s="37">
        <v>1</v>
      </c>
      <c r="S746" s="37">
        <v>17</v>
      </c>
      <c r="T746" s="37">
        <v>68</v>
      </c>
      <c r="U746" s="58" t="s">
        <v>2123</v>
      </c>
      <c r="V746" s="37" t="s">
        <v>42</v>
      </c>
      <c r="W746" s="37" t="s">
        <v>43</v>
      </c>
    </row>
    <row r="747" s="11" customFormat="1" ht="24" spans="1:23">
      <c r="A747" s="36">
        <v>735</v>
      </c>
      <c r="B747" s="58" t="s">
        <v>1896</v>
      </c>
      <c r="C747" s="58" t="s">
        <v>33</v>
      </c>
      <c r="D747" s="58" t="s">
        <v>37</v>
      </c>
      <c r="E747" s="137" t="s">
        <v>2117</v>
      </c>
      <c r="F747" s="40">
        <v>44593</v>
      </c>
      <c r="G747" s="40">
        <v>44896</v>
      </c>
      <c r="H747" s="58" t="s">
        <v>1897</v>
      </c>
      <c r="I747" s="37" t="s">
        <v>2125</v>
      </c>
      <c r="J747" s="58">
        <v>20</v>
      </c>
      <c r="K747" s="37"/>
      <c r="L747" s="58">
        <v>20</v>
      </c>
      <c r="M747" s="37"/>
      <c r="N747" s="37"/>
      <c r="O747" s="37">
        <v>1</v>
      </c>
      <c r="P747" s="37">
        <v>35</v>
      </c>
      <c r="Q747" s="37">
        <v>90</v>
      </c>
      <c r="R747" s="37">
        <v>1</v>
      </c>
      <c r="S747" s="37">
        <v>4</v>
      </c>
      <c r="T747" s="37">
        <v>16</v>
      </c>
      <c r="U747" s="58" t="s">
        <v>2126</v>
      </c>
      <c r="V747" s="37" t="s">
        <v>42</v>
      </c>
      <c r="W747" s="37" t="s">
        <v>43</v>
      </c>
    </row>
    <row r="748" s="11" customFormat="1" ht="48" spans="1:23">
      <c r="A748" s="36">
        <v>736</v>
      </c>
      <c r="B748" s="58" t="s">
        <v>1896</v>
      </c>
      <c r="C748" s="58" t="s">
        <v>33</v>
      </c>
      <c r="D748" s="58" t="s">
        <v>37</v>
      </c>
      <c r="E748" s="37" t="s">
        <v>557</v>
      </c>
      <c r="F748" s="40">
        <v>44593</v>
      </c>
      <c r="G748" s="40">
        <v>44896</v>
      </c>
      <c r="H748" s="58" t="s">
        <v>1897</v>
      </c>
      <c r="I748" s="37" t="s">
        <v>2127</v>
      </c>
      <c r="J748" s="58">
        <v>110</v>
      </c>
      <c r="K748" s="37"/>
      <c r="L748" s="58">
        <v>110</v>
      </c>
      <c r="M748" s="37"/>
      <c r="N748" s="37"/>
      <c r="O748" s="37">
        <v>1</v>
      </c>
      <c r="P748" s="37">
        <v>536</v>
      </c>
      <c r="Q748" s="37">
        <v>2158</v>
      </c>
      <c r="R748" s="37">
        <v>1</v>
      </c>
      <c r="S748" s="37">
        <v>44</v>
      </c>
      <c r="T748" s="37">
        <v>154</v>
      </c>
      <c r="U748" s="58" t="s">
        <v>2128</v>
      </c>
      <c r="V748" s="37" t="s">
        <v>42</v>
      </c>
      <c r="W748" s="37" t="s">
        <v>43</v>
      </c>
    </row>
    <row r="749" s="11" customFormat="1" ht="24" spans="1:23">
      <c r="A749" s="36">
        <v>737</v>
      </c>
      <c r="B749" s="58" t="s">
        <v>1996</v>
      </c>
      <c r="C749" s="58" t="s">
        <v>33</v>
      </c>
      <c r="D749" s="58" t="s">
        <v>37</v>
      </c>
      <c r="E749" s="37" t="s">
        <v>893</v>
      </c>
      <c r="F749" s="40">
        <v>44593</v>
      </c>
      <c r="G749" s="40">
        <v>44896</v>
      </c>
      <c r="H749" s="58" t="s">
        <v>1897</v>
      </c>
      <c r="I749" s="37" t="s">
        <v>2129</v>
      </c>
      <c r="J749" s="58">
        <v>80</v>
      </c>
      <c r="K749" s="37"/>
      <c r="L749" s="58">
        <v>80</v>
      </c>
      <c r="M749" s="37"/>
      <c r="N749" s="37"/>
      <c r="O749" s="37">
        <v>1</v>
      </c>
      <c r="P749" s="37">
        <v>207</v>
      </c>
      <c r="Q749" s="37">
        <v>836</v>
      </c>
      <c r="R749" s="37">
        <v>1</v>
      </c>
      <c r="S749" s="37">
        <v>15</v>
      </c>
      <c r="T749" s="37">
        <v>63</v>
      </c>
      <c r="U749" s="58" t="s">
        <v>2130</v>
      </c>
      <c r="V749" s="37" t="s">
        <v>42</v>
      </c>
      <c r="W749" s="37" t="s">
        <v>43</v>
      </c>
    </row>
    <row r="750" s="11" customFormat="1" ht="24" spans="1:23">
      <c r="A750" s="36">
        <v>738</v>
      </c>
      <c r="B750" s="58" t="s">
        <v>1896</v>
      </c>
      <c r="C750" s="58" t="s">
        <v>33</v>
      </c>
      <c r="D750" s="58" t="s">
        <v>37</v>
      </c>
      <c r="E750" s="37" t="s">
        <v>679</v>
      </c>
      <c r="F750" s="40">
        <v>44593</v>
      </c>
      <c r="G750" s="40">
        <v>44896</v>
      </c>
      <c r="H750" s="58" t="s">
        <v>1897</v>
      </c>
      <c r="I750" s="37" t="s">
        <v>2131</v>
      </c>
      <c r="J750" s="58">
        <v>220</v>
      </c>
      <c r="K750" s="37"/>
      <c r="L750" s="58">
        <v>220</v>
      </c>
      <c r="M750" s="37"/>
      <c r="N750" s="37"/>
      <c r="O750" s="37">
        <v>1</v>
      </c>
      <c r="P750" s="37">
        <v>125</v>
      </c>
      <c r="Q750" s="37">
        <v>488</v>
      </c>
      <c r="R750" s="37"/>
      <c r="S750" s="37">
        <v>10</v>
      </c>
      <c r="T750" s="37">
        <v>40</v>
      </c>
      <c r="U750" s="58" t="s">
        <v>2132</v>
      </c>
      <c r="V750" s="37" t="s">
        <v>42</v>
      </c>
      <c r="W750" s="37" t="s">
        <v>43</v>
      </c>
    </row>
    <row r="751" s="11" customFormat="1" ht="24" spans="1:23">
      <c r="A751" s="36">
        <v>739</v>
      </c>
      <c r="B751" s="58" t="s">
        <v>1896</v>
      </c>
      <c r="C751" s="58" t="s">
        <v>33</v>
      </c>
      <c r="D751" s="58" t="s">
        <v>37</v>
      </c>
      <c r="E751" s="37" t="s">
        <v>1107</v>
      </c>
      <c r="F751" s="40">
        <v>44593</v>
      </c>
      <c r="G751" s="40">
        <v>44896</v>
      </c>
      <c r="H751" s="58" t="s">
        <v>1897</v>
      </c>
      <c r="I751" s="37" t="s">
        <v>2133</v>
      </c>
      <c r="J751" s="58">
        <v>180</v>
      </c>
      <c r="K751" s="37"/>
      <c r="L751" s="58">
        <v>180</v>
      </c>
      <c r="M751" s="37"/>
      <c r="N751" s="37"/>
      <c r="O751" s="37">
        <v>1</v>
      </c>
      <c r="P751" s="37">
        <v>200</v>
      </c>
      <c r="Q751" s="37">
        <v>385</v>
      </c>
      <c r="R751" s="37"/>
      <c r="S751" s="37">
        <v>15</v>
      </c>
      <c r="T751" s="37">
        <v>60</v>
      </c>
      <c r="U751" s="58" t="s">
        <v>2134</v>
      </c>
      <c r="V751" s="37" t="s">
        <v>42</v>
      </c>
      <c r="W751" s="37" t="s">
        <v>43</v>
      </c>
    </row>
    <row r="752" s="11" customFormat="1" ht="24" spans="1:23">
      <c r="A752" s="36">
        <v>740</v>
      </c>
      <c r="B752" s="58" t="s">
        <v>1896</v>
      </c>
      <c r="C752" s="58" t="s">
        <v>33</v>
      </c>
      <c r="D752" s="58" t="s">
        <v>37</v>
      </c>
      <c r="E752" s="37" t="s">
        <v>242</v>
      </c>
      <c r="F752" s="40">
        <v>44593</v>
      </c>
      <c r="G752" s="40">
        <v>44896</v>
      </c>
      <c r="H752" s="58" t="s">
        <v>1897</v>
      </c>
      <c r="I752" s="37" t="s">
        <v>2135</v>
      </c>
      <c r="J752" s="58">
        <v>140</v>
      </c>
      <c r="K752" s="37"/>
      <c r="L752" s="58">
        <v>140</v>
      </c>
      <c r="M752" s="37"/>
      <c r="N752" s="37"/>
      <c r="O752" s="37">
        <v>1</v>
      </c>
      <c r="P752" s="37">
        <v>120</v>
      </c>
      <c r="Q752" s="37">
        <v>468</v>
      </c>
      <c r="R752" s="37"/>
      <c r="S752" s="37">
        <v>10</v>
      </c>
      <c r="T752" s="37">
        <v>30</v>
      </c>
      <c r="U752" s="58" t="s">
        <v>2136</v>
      </c>
      <c r="V752" s="37" t="s">
        <v>42</v>
      </c>
      <c r="W752" s="37" t="s">
        <v>43</v>
      </c>
    </row>
    <row r="753" s="11" customFormat="1" ht="24" spans="1:23">
      <c r="A753" s="36">
        <v>741</v>
      </c>
      <c r="B753" s="58" t="s">
        <v>1896</v>
      </c>
      <c r="C753" s="58" t="s">
        <v>33</v>
      </c>
      <c r="D753" s="58" t="s">
        <v>37</v>
      </c>
      <c r="E753" s="37" t="s">
        <v>1276</v>
      </c>
      <c r="F753" s="40">
        <v>44593</v>
      </c>
      <c r="G753" s="40">
        <v>44896</v>
      </c>
      <c r="H753" s="58" t="s">
        <v>1897</v>
      </c>
      <c r="I753" s="37" t="s">
        <v>2137</v>
      </c>
      <c r="J753" s="58">
        <v>60</v>
      </c>
      <c r="K753" s="37"/>
      <c r="L753" s="58">
        <v>60</v>
      </c>
      <c r="M753" s="37"/>
      <c r="N753" s="37"/>
      <c r="O753" s="37">
        <v>1</v>
      </c>
      <c r="P753" s="37">
        <v>102</v>
      </c>
      <c r="Q753" s="37">
        <v>526</v>
      </c>
      <c r="R753" s="37"/>
      <c r="S753" s="37">
        <v>8</v>
      </c>
      <c r="T753" s="37">
        <v>32</v>
      </c>
      <c r="U753" s="58" t="s">
        <v>2138</v>
      </c>
      <c r="V753" s="37" t="s">
        <v>42</v>
      </c>
      <c r="W753" s="37" t="s">
        <v>43</v>
      </c>
    </row>
    <row r="754" s="11" customFormat="1" ht="24" spans="1:23">
      <c r="A754" s="36">
        <v>742</v>
      </c>
      <c r="B754" s="58" t="s">
        <v>1996</v>
      </c>
      <c r="C754" s="58" t="s">
        <v>33</v>
      </c>
      <c r="D754" s="58" t="s">
        <v>37</v>
      </c>
      <c r="E754" s="37" t="s">
        <v>1276</v>
      </c>
      <c r="F754" s="40">
        <v>44593</v>
      </c>
      <c r="G754" s="40">
        <v>44896</v>
      </c>
      <c r="H754" s="58" t="s">
        <v>1897</v>
      </c>
      <c r="I754" s="37" t="s">
        <v>2139</v>
      </c>
      <c r="J754" s="58" t="s">
        <v>2140</v>
      </c>
      <c r="K754" s="37"/>
      <c r="L754" s="58" t="s">
        <v>2140</v>
      </c>
      <c r="M754" s="37"/>
      <c r="N754" s="37"/>
      <c r="O754" s="37">
        <v>1</v>
      </c>
      <c r="P754" s="37">
        <v>12</v>
      </c>
      <c r="Q754" s="37">
        <v>43</v>
      </c>
      <c r="R754" s="37"/>
      <c r="S754" s="37">
        <v>2</v>
      </c>
      <c r="T754" s="37">
        <v>8</v>
      </c>
      <c r="U754" s="58" t="s">
        <v>2141</v>
      </c>
      <c r="V754" s="37" t="s">
        <v>42</v>
      </c>
      <c r="W754" s="37" t="s">
        <v>43</v>
      </c>
    </row>
    <row r="755" s="11" customFormat="1" ht="24" spans="1:23">
      <c r="A755" s="36">
        <v>743</v>
      </c>
      <c r="B755" s="58" t="s">
        <v>1896</v>
      </c>
      <c r="C755" s="58" t="s">
        <v>33</v>
      </c>
      <c r="D755" s="58" t="s">
        <v>37</v>
      </c>
      <c r="E755" s="37" t="s">
        <v>1276</v>
      </c>
      <c r="F755" s="40">
        <v>44593</v>
      </c>
      <c r="G755" s="40">
        <v>44896</v>
      </c>
      <c r="H755" s="58" t="s">
        <v>1897</v>
      </c>
      <c r="I755" s="37" t="s">
        <v>2142</v>
      </c>
      <c r="J755" s="58">
        <v>26</v>
      </c>
      <c r="K755" s="37"/>
      <c r="L755" s="58">
        <v>26</v>
      </c>
      <c r="M755" s="37"/>
      <c r="N755" s="37"/>
      <c r="O755" s="37">
        <v>1</v>
      </c>
      <c r="P755" s="37">
        <v>81</v>
      </c>
      <c r="Q755" s="37">
        <v>330</v>
      </c>
      <c r="R755" s="37"/>
      <c r="S755" s="37">
        <v>8</v>
      </c>
      <c r="T755" s="37">
        <v>32</v>
      </c>
      <c r="U755" s="58" t="s">
        <v>2143</v>
      </c>
      <c r="V755" s="37" t="s">
        <v>42</v>
      </c>
      <c r="W755" s="37" t="s">
        <v>43</v>
      </c>
    </row>
    <row r="756" s="11" customFormat="1" ht="24" spans="1:23">
      <c r="A756" s="36">
        <v>744</v>
      </c>
      <c r="B756" s="58" t="s">
        <v>1896</v>
      </c>
      <c r="C756" s="58" t="s">
        <v>33</v>
      </c>
      <c r="D756" s="58" t="s">
        <v>37</v>
      </c>
      <c r="E756" s="37" t="s">
        <v>1276</v>
      </c>
      <c r="F756" s="40">
        <v>44593</v>
      </c>
      <c r="G756" s="40">
        <v>44896</v>
      </c>
      <c r="H756" s="58" t="s">
        <v>1897</v>
      </c>
      <c r="I756" s="37" t="s">
        <v>2144</v>
      </c>
      <c r="J756" s="58">
        <v>8</v>
      </c>
      <c r="K756" s="37"/>
      <c r="L756" s="58">
        <v>8</v>
      </c>
      <c r="M756" s="37"/>
      <c r="N756" s="37"/>
      <c r="O756" s="37">
        <v>1</v>
      </c>
      <c r="P756" s="37">
        <v>51</v>
      </c>
      <c r="Q756" s="37">
        <v>213</v>
      </c>
      <c r="R756" s="37"/>
      <c r="S756" s="37">
        <v>5</v>
      </c>
      <c r="T756" s="37">
        <v>20</v>
      </c>
      <c r="U756" s="58" t="s">
        <v>2145</v>
      </c>
      <c r="V756" s="37" t="s">
        <v>42</v>
      </c>
      <c r="W756" s="37" t="s">
        <v>43</v>
      </c>
    </row>
    <row r="757" s="11" customFormat="1" ht="24" spans="1:23">
      <c r="A757" s="36">
        <v>745</v>
      </c>
      <c r="B757" s="58" t="s">
        <v>1896</v>
      </c>
      <c r="C757" s="58" t="s">
        <v>33</v>
      </c>
      <c r="D757" s="58" t="s">
        <v>37</v>
      </c>
      <c r="E757" s="37" t="s">
        <v>1276</v>
      </c>
      <c r="F757" s="40">
        <v>44593</v>
      </c>
      <c r="G757" s="40">
        <v>44896</v>
      </c>
      <c r="H757" s="58" t="s">
        <v>1897</v>
      </c>
      <c r="I757" s="37" t="s">
        <v>2146</v>
      </c>
      <c r="J757" s="58">
        <v>9</v>
      </c>
      <c r="K757" s="37"/>
      <c r="L757" s="58">
        <v>9</v>
      </c>
      <c r="M757" s="37"/>
      <c r="N757" s="37"/>
      <c r="O757" s="37">
        <v>1</v>
      </c>
      <c r="P757" s="37">
        <v>21</v>
      </c>
      <c r="Q757" s="37">
        <v>103</v>
      </c>
      <c r="R757" s="37"/>
      <c r="S757" s="37">
        <v>3</v>
      </c>
      <c r="T757" s="37">
        <v>12</v>
      </c>
      <c r="U757" s="58" t="s">
        <v>2147</v>
      </c>
      <c r="V757" s="37" t="s">
        <v>42</v>
      </c>
      <c r="W757" s="37" t="s">
        <v>43</v>
      </c>
    </row>
    <row r="758" s="11" customFormat="1" ht="24" spans="1:23">
      <c r="A758" s="36">
        <v>746</v>
      </c>
      <c r="B758" s="58" t="s">
        <v>1896</v>
      </c>
      <c r="C758" s="58" t="s">
        <v>33</v>
      </c>
      <c r="D758" s="58" t="s">
        <v>37</v>
      </c>
      <c r="E758" s="37" t="s">
        <v>1276</v>
      </c>
      <c r="F758" s="40">
        <v>44593</v>
      </c>
      <c r="G758" s="40">
        <v>44896</v>
      </c>
      <c r="H758" s="58" t="s">
        <v>1897</v>
      </c>
      <c r="I758" s="37" t="s">
        <v>2148</v>
      </c>
      <c r="J758" s="58">
        <v>120</v>
      </c>
      <c r="K758" s="37"/>
      <c r="L758" s="58">
        <v>120</v>
      </c>
      <c r="M758" s="37"/>
      <c r="N758" s="37"/>
      <c r="O758" s="37">
        <v>1</v>
      </c>
      <c r="P758" s="37">
        <v>40</v>
      </c>
      <c r="Q758" s="37">
        <v>175</v>
      </c>
      <c r="R758" s="37"/>
      <c r="S758" s="37">
        <v>3</v>
      </c>
      <c r="T758" s="37">
        <v>12</v>
      </c>
      <c r="U758" s="58" t="s">
        <v>2149</v>
      </c>
      <c r="V758" s="37" t="s">
        <v>42</v>
      </c>
      <c r="W758" s="37" t="s">
        <v>43</v>
      </c>
    </row>
    <row r="759" s="11" customFormat="1" ht="24" spans="1:23">
      <c r="A759" s="36">
        <v>747</v>
      </c>
      <c r="B759" s="58" t="s">
        <v>1896</v>
      </c>
      <c r="C759" s="58" t="s">
        <v>33</v>
      </c>
      <c r="D759" s="58" t="s">
        <v>37</v>
      </c>
      <c r="E759" s="37" t="s">
        <v>1276</v>
      </c>
      <c r="F759" s="40">
        <v>44593</v>
      </c>
      <c r="G759" s="40">
        <v>44896</v>
      </c>
      <c r="H759" s="58" t="s">
        <v>1897</v>
      </c>
      <c r="I759" s="37" t="s">
        <v>2150</v>
      </c>
      <c r="J759" s="58">
        <v>60</v>
      </c>
      <c r="K759" s="37"/>
      <c r="L759" s="58">
        <v>60</v>
      </c>
      <c r="M759" s="37"/>
      <c r="N759" s="37"/>
      <c r="O759" s="37">
        <v>1</v>
      </c>
      <c r="P759" s="37">
        <v>30</v>
      </c>
      <c r="Q759" s="37">
        <v>155</v>
      </c>
      <c r="R759" s="37"/>
      <c r="S759" s="37">
        <v>3</v>
      </c>
      <c r="T759" s="37">
        <v>12</v>
      </c>
      <c r="U759" s="58" t="s">
        <v>2151</v>
      </c>
      <c r="V759" s="37" t="s">
        <v>42</v>
      </c>
      <c r="W759" s="37" t="s">
        <v>43</v>
      </c>
    </row>
    <row r="760" s="11" customFormat="1" ht="24" spans="1:23">
      <c r="A760" s="36">
        <v>748</v>
      </c>
      <c r="B760" s="58" t="s">
        <v>1896</v>
      </c>
      <c r="C760" s="58" t="s">
        <v>33</v>
      </c>
      <c r="D760" s="58" t="s">
        <v>37</v>
      </c>
      <c r="E760" s="37" t="s">
        <v>1276</v>
      </c>
      <c r="F760" s="40">
        <v>44593</v>
      </c>
      <c r="G760" s="40">
        <v>44896</v>
      </c>
      <c r="H760" s="58" t="s">
        <v>1897</v>
      </c>
      <c r="I760" s="37" t="s">
        <v>2152</v>
      </c>
      <c r="J760" s="58">
        <v>120</v>
      </c>
      <c r="K760" s="37"/>
      <c r="L760" s="58">
        <v>120</v>
      </c>
      <c r="M760" s="37"/>
      <c r="N760" s="37"/>
      <c r="O760" s="37">
        <v>1</v>
      </c>
      <c r="P760" s="37">
        <v>42</v>
      </c>
      <c r="Q760" s="37">
        <v>175</v>
      </c>
      <c r="R760" s="37"/>
      <c r="S760" s="37">
        <v>4</v>
      </c>
      <c r="T760" s="37">
        <v>16</v>
      </c>
      <c r="U760" s="58" t="s">
        <v>2153</v>
      </c>
      <c r="V760" s="37" t="s">
        <v>42</v>
      </c>
      <c r="W760" s="37" t="s">
        <v>43</v>
      </c>
    </row>
    <row r="761" s="11" customFormat="1" ht="24" spans="1:23">
      <c r="A761" s="36">
        <v>749</v>
      </c>
      <c r="B761" s="58" t="s">
        <v>1896</v>
      </c>
      <c r="C761" s="58" t="s">
        <v>33</v>
      </c>
      <c r="D761" s="58" t="s">
        <v>37</v>
      </c>
      <c r="E761" s="37" t="s">
        <v>1276</v>
      </c>
      <c r="F761" s="40">
        <v>44593</v>
      </c>
      <c r="G761" s="40">
        <v>44896</v>
      </c>
      <c r="H761" s="58" t="s">
        <v>1897</v>
      </c>
      <c r="I761" s="37" t="s">
        <v>2154</v>
      </c>
      <c r="J761" s="58">
        <v>10</v>
      </c>
      <c r="K761" s="37"/>
      <c r="L761" s="58">
        <v>10</v>
      </c>
      <c r="M761" s="37"/>
      <c r="N761" s="37"/>
      <c r="O761" s="37">
        <v>1</v>
      </c>
      <c r="P761" s="37">
        <v>52</v>
      </c>
      <c r="Q761" s="37">
        <v>178</v>
      </c>
      <c r="R761" s="37"/>
      <c r="S761" s="37">
        <v>5</v>
      </c>
      <c r="T761" s="37">
        <v>20</v>
      </c>
      <c r="U761" s="58" t="s">
        <v>2155</v>
      </c>
      <c r="V761" s="37" t="s">
        <v>42</v>
      </c>
      <c r="W761" s="37" t="s">
        <v>43</v>
      </c>
    </row>
    <row r="762" s="11" customFormat="1" ht="24" spans="1:23">
      <c r="A762" s="36">
        <v>750</v>
      </c>
      <c r="B762" s="58" t="s">
        <v>1896</v>
      </c>
      <c r="C762" s="58" t="s">
        <v>33</v>
      </c>
      <c r="D762" s="58" t="s">
        <v>37</v>
      </c>
      <c r="E762" s="37" t="s">
        <v>1276</v>
      </c>
      <c r="F762" s="40">
        <v>44593</v>
      </c>
      <c r="G762" s="40">
        <v>44896</v>
      </c>
      <c r="H762" s="58" t="s">
        <v>1897</v>
      </c>
      <c r="I762" s="37" t="s">
        <v>2156</v>
      </c>
      <c r="J762" s="58">
        <v>120</v>
      </c>
      <c r="K762" s="37"/>
      <c r="L762" s="58">
        <v>120</v>
      </c>
      <c r="M762" s="37"/>
      <c r="N762" s="37"/>
      <c r="O762" s="37">
        <v>1</v>
      </c>
      <c r="P762" s="37">
        <v>448</v>
      </c>
      <c r="Q762" s="37">
        <v>2068</v>
      </c>
      <c r="R762" s="37"/>
      <c r="S762" s="37">
        <v>35</v>
      </c>
      <c r="T762" s="37">
        <v>140</v>
      </c>
      <c r="U762" s="58" t="s">
        <v>2157</v>
      </c>
      <c r="V762" s="37" t="s">
        <v>42</v>
      </c>
      <c r="W762" s="37" t="s">
        <v>43</v>
      </c>
    </row>
    <row r="763" s="11" customFormat="1" ht="24" spans="1:23">
      <c r="A763" s="36">
        <v>751</v>
      </c>
      <c r="B763" s="58" t="s">
        <v>1896</v>
      </c>
      <c r="C763" s="58" t="s">
        <v>33</v>
      </c>
      <c r="D763" s="58" t="s">
        <v>37</v>
      </c>
      <c r="E763" s="37" t="s">
        <v>659</v>
      </c>
      <c r="F763" s="40">
        <v>44593</v>
      </c>
      <c r="G763" s="40">
        <v>44896</v>
      </c>
      <c r="H763" s="58" t="s">
        <v>1897</v>
      </c>
      <c r="I763" s="37" t="s">
        <v>2158</v>
      </c>
      <c r="J763" s="58">
        <v>120</v>
      </c>
      <c r="K763" s="37"/>
      <c r="L763" s="58">
        <v>120</v>
      </c>
      <c r="M763" s="37"/>
      <c r="N763" s="37"/>
      <c r="O763" s="37">
        <v>1</v>
      </c>
      <c r="P763" s="37">
        <v>60</v>
      </c>
      <c r="Q763" s="37">
        <v>260</v>
      </c>
      <c r="R763" s="37">
        <v>1</v>
      </c>
      <c r="S763" s="37">
        <v>6</v>
      </c>
      <c r="T763" s="37">
        <v>24</v>
      </c>
      <c r="U763" s="58" t="s">
        <v>2159</v>
      </c>
      <c r="V763" s="37" t="s">
        <v>42</v>
      </c>
      <c r="W763" s="37" t="s">
        <v>43</v>
      </c>
    </row>
    <row r="764" s="11" customFormat="1" ht="24" spans="1:23">
      <c r="A764" s="36">
        <v>752</v>
      </c>
      <c r="B764" s="58" t="s">
        <v>1896</v>
      </c>
      <c r="C764" s="58" t="s">
        <v>33</v>
      </c>
      <c r="D764" s="58" t="s">
        <v>37</v>
      </c>
      <c r="E764" s="37" t="s">
        <v>659</v>
      </c>
      <c r="F764" s="40">
        <v>44593</v>
      </c>
      <c r="G764" s="40">
        <v>44896</v>
      </c>
      <c r="H764" s="58" t="s">
        <v>1897</v>
      </c>
      <c r="I764" s="37" t="s">
        <v>2160</v>
      </c>
      <c r="J764" s="58">
        <v>120</v>
      </c>
      <c r="K764" s="37"/>
      <c r="L764" s="58">
        <v>120</v>
      </c>
      <c r="M764" s="37"/>
      <c r="N764" s="37"/>
      <c r="O764" s="37">
        <v>1</v>
      </c>
      <c r="P764" s="37">
        <v>60</v>
      </c>
      <c r="Q764" s="37">
        <v>260</v>
      </c>
      <c r="R764" s="37">
        <v>1</v>
      </c>
      <c r="S764" s="37">
        <v>6</v>
      </c>
      <c r="T764" s="37">
        <v>24</v>
      </c>
      <c r="U764" s="58" t="s">
        <v>2159</v>
      </c>
      <c r="V764" s="37" t="s">
        <v>42</v>
      </c>
      <c r="W764" s="37" t="s">
        <v>43</v>
      </c>
    </row>
    <row r="765" s="11" customFormat="1" ht="24" spans="1:23">
      <c r="A765" s="36">
        <v>753</v>
      </c>
      <c r="B765" s="58" t="s">
        <v>1896</v>
      </c>
      <c r="C765" s="58" t="s">
        <v>33</v>
      </c>
      <c r="D765" s="58" t="s">
        <v>37</v>
      </c>
      <c r="E765" s="37" t="s">
        <v>659</v>
      </c>
      <c r="F765" s="40">
        <v>44593</v>
      </c>
      <c r="G765" s="40">
        <v>44896</v>
      </c>
      <c r="H765" s="58" t="s">
        <v>1897</v>
      </c>
      <c r="I765" s="37" t="s">
        <v>2161</v>
      </c>
      <c r="J765" s="58">
        <v>90</v>
      </c>
      <c r="K765" s="37"/>
      <c r="L765" s="58">
        <v>90</v>
      </c>
      <c r="M765" s="37"/>
      <c r="N765" s="37"/>
      <c r="O765" s="37">
        <v>1</v>
      </c>
      <c r="P765" s="37">
        <v>50</v>
      </c>
      <c r="Q765" s="37">
        <v>210</v>
      </c>
      <c r="R765" s="37">
        <v>1</v>
      </c>
      <c r="S765" s="37">
        <v>5</v>
      </c>
      <c r="T765" s="37">
        <v>20</v>
      </c>
      <c r="U765" s="58" t="s">
        <v>2162</v>
      </c>
      <c r="V765" s="37" t="s">
        <v>42</v>
      </c>
      <c r="W765" s="37" t="s">
        <v>43</v>
      </c>
    </row>
    <row r="766" s="11" customFormat="1" ht="24" spans="1:23">
      <c r="A766" s="36">
        <v>754</v>
      </c>
      <c r="B766" s="58" t="s">
        <v>1896</v>
      </c>
      <c r="C766" s="58" t="s">
        <v>33</v>
      </c>
      <c r="D766" s="58" t="s">
        <v>37</v>
      </c>
      <c r="E766" s="37" t="s">
        <v>659</v>
      </c>
      <c r="F766" s="40">
        <v>44593</v>
      </c>
      <c r="G766" s="40">
        <v>44896</v>
      </c>
      <c r="H766" s="58" t="s">
        <v>1897</v>
      </c>
      <c r="I766" s="37" t="s">
        <v>2163</v>
      </c>
      <c r="J766" s="58">
        <v>40</v>
      </c>
      <c r="K766" s="37"/>
      <c r="L766" s="58">
        <v>40</v>
      </c>
      <c r="M766" s="37"/>
      <c r="N766" s="37"/>
      <c r="O766" s="37">
        <v>1</v>
      </c>
      <c r="P766" s="37">
        <v>50</v>
      </c>
      <c r="Q766" s="37">
        <v>210</v>
      </c>
      <c r="R766" s="37">
        <v>1</v>
      </c>
      <c r="S766" s="37">
        <v>5</v>
      </c>
      <c r="T766" s="37">
        <v>20</v>
      </c>
      <c r="U766" s="58" t="s">
        <v>2162</v>
      </c>
      <c r="V766" s="37" t="s">
        <v>42</v>
      </c>
      <c r="W766" s="37" t="s">
        <v>43</v>
      </c>
    </row>
    <row r="767" s="11" customFormat="1" ht="36" spans="1:23">
      <c r="A767" s="36">
        <v>755</v>
      </c>
      <c r="B767" s="58" t="s">
        <v>1896</v>
      </c>
      <c r="C767" s="58" t="s">
        <v>33</v>
      </c>
      <c r="D767" s="58" t="s">
        <v>37</v>
      </c>
      <c r="E767" s="37" t="s">
        <v>659</v>
      </c>
      <c r="F767" s="40">
        <v>44593</v>
      </c>
      <c r="G767" s="40">
        <v>44896</v>
      </c>
      <c r="H767" s="58" t="s">
        <v>1897</v>
      </c>
      <c r="I767" s="37" t="s">
        <v>2164</v>
      </c>
      <c r="J767" s="58">
        <v>30</v>
      </c>
      <c r="K767" s="37"/>
      <c r="L767" s="58">
        <v>30</v>
      </c>
      <c r="M767" s="37"/>
      <c r="N767" s="37"/>
      <c r="O767" s="37">
        <v>1</v>
      </c>
      <c r="P767" s="37">
        <v>50</v>
      </c>
      <c r="Q767" s="37">
        <v>210</v>
      </c>
      <c r="R767" s="37">
        <v>1</v>
      </c>
      <c r="S767" s="37">
        <v>6</v>
      </c>
      <c r="T767" s="37">
        <v>24</v>
      </c>
      <c r="U767" s="58" t="s">
        <v>2165</v>
      </c>
      <c r="V767" s="37" t="s">
        <v>42</v>
      </c>
      <c r="W767" s="37" t="s">
        <v>43</v>
      </c>
    </row>
    <row r="768" s="11" customFormat="1" ht="24" spans="1:23">
      <c r="A768" s="36">
        <v>756</v>
      </c>
      <c r="B768" s="58" t="s">
        <v>1896</v>
      </c>
      <c r="C768" s="58" t="s">
        <v>33</v>
      </c>
      <c r="D768" s="58" t="s">
        <v>37</v>
      </c>
      <c r="E768" s="37" t="s">
        <v>659</v>
      </c>
      <c r="F768" s="40">
        <v>44593</v>
      </c>
      <c r="G768" s="40">
        <v>44896</v>
      </c>
      <c r="H768" s="58" t="s">
        <v>1897</v>
      </c>
      <c r="I768" s="37" t="s">
        <v>2166</v>
      </c>
      <c r="J768" s="58">
        <v>45</v>
      </c>
      <c r="K768" s="37"/>
      <c r="L768" s="58">
        <v>45</v>
      </c>
      <c r="M768" s="37"/>
      <c r="N768" s="37"/>
      <c r="O768" s="37">
        <v>1</v>
      </c>
      <c r="P768" s="37">
        <v>60</v>
      </c>
      <c r="Q768" s="37">
        <v>210</v>
      </c>
      <c r="R768" s="37">
        <v>1</v>
      </c>
      <c r="S768" s="37">
        <v>5</v>
      </c>
      <c r="T768" s="37">
        <v>20</v>
      </c>
      <c r="U768" s="58" t="s">
        <v>2165</v>
      </c>
      <c r="V768" s="37" t="s">
        <v>42</v>
      </c>
      <c r="W768" s="37" t="s">
        <v>43</v>
      </c>
    </row>
    <row r="769" s="11" customFormat="1" ht="24" spans="1:23">
      <c r="A769" s="36">
        <v>757</v>
      </c>
      <c r="B769" s="58" t="s">
        <v>1896</v>
      </c>
      <c r="C769" s="58" t="s">
        <v>33</v>
      </c>
      <c r="D769" s="58" t="s">
        <v>37</v>
      </c>
      <c r="E769" s="37" t="s">
        <v>659</v>
      </c>
      <c r="F769" s="40">
        <v>44593</v>
      </c>
      <c r="G769" s="40">
        <v>44896</v>
      </c>
      <c r="H769" s="58" t="s">
        <v>1897</v>
      </c>
      <c r="I769" s="37" t="s">
        <v>2167</v>
      </c>
      <c r="J769" s="58">
        <v>90</v>
      </c>
      <c r="K769" s="37"/>
      <c r="L769" s="58">
        <v>90</v>
      </c>
      <c r="M769" s="37"/>
      <c r="N769" s="37"/>
      <c r="O769" s="37">
        <v>1</v>
      </c>
      <c r="P769" s="37">
        <v>60</v>
      </c>
      <c r="Q769" s="37">
        <v>210</v>
      </c>
      <c r="R769" s="37">
        <v>1</v>
      </c>
      <c r="S769" s="37">
        <v>5</v>
      </c>
      <c r="T769" s="37">
        <v>20</v>
      </c>
      <c r="U769" s="58" t="s">
        <v>2165</v>
      </c>
      <c r="V769" s="37" t="s">
        <v>42</v>
      </c>
      <c r="W769" s="37" t="s">
        <v>43</v>
      </c>
    </row>
    <row r="770" s="11" customFormat="1" ht="24" spans="1:23">
      <c r="A770" s="36">
        <v>758</v>
      </c>
      <c r="B770" s="58" t="s">
        <v>1896</v>
      </c>
      <c r="C770" s="58" t="s">
        <v>33</v>
      </c>
      <c r="D770" s="58" t="s">
        <v>37</v>
      </c>
      <c r="E770" s="37" t="s">
        <v>659</v>
      </c>
      <c r="F770" s="40">
        <v>44593</v>
      </c>
      <c r="G770" s="40">
        <v>44896</v>
      </c>
      <c r="H770" s="58" t="s">
        <v>1897</v>
      </c>
      <c r="I770" s="37" t="s">
        <v>2168</v>
      </c>
      <c r="J770" s="58">
        <v>60</v>
      </c>
      <c r="K770" s="37"/>
      <c r="L770" s="58">
        <v>60</v>
      </c>
      <c r="M770" s="37"/>
      <c r="N770" s="37"/>
      <c r="O770" s="37">
        <v>1</v>
      </c>
      <c r="P770" s="37">
        <v>56</v>
      </c>
      <c r="Q770" s="37">
        <v>207</v>
      </c>
      <c r="R770" s="37">
        <v>1</v>
      </c>
      <c r="S770" s="37">
        <v>4</v>
      </c>
      <c r="T770" s="37">
        <v>16</v>
      </c>
      <c r="U770" s="58" t="s">
        <v>2169</v>
      </c>
      <c r="V770" s="37" t="s">
        <v>42</v>
      </c>
      <c r="W770" s="37" t="s">
        <v>43</v>
      </c>
    </row>
    <row r="771" s="11" customFormat="1" ht="36" spans="1:23">
      <c r="A771" s="36">
        <v>759</v>
      </c>
      <c r="B771" s="58" t="s">
        <v>1896</v>
      </c>
      <c r="C771" s="58" t="s">
        <v>33</v>
      </c>
      <c r="D771" s="58" t="s">
        <v>37</v>
      </c>
      <c r="E771" s="37" t="s">
        <v>659</v>
      </c>
      <c r="F771" s="40">
        <v>44593</v>
      </c>
      <c r="G771" s="40">
        <v>44896</v>
      </c>
      <c r="H771" s="58" t="s">
        <v>1897</v>
      </c>
      <c r="I771" s="37" t="s">
        <v>2170</v>
      </c>
      <c r="J771" s="58">
        <v>45</v>
      </c>
      <c r="K771" s="37"/>
      <c r="L771" s="58">
        <v>45</v>
      </c>
      <c r="M771" s="37"/>
      <c r="N771" s="37"/>
      <c r="O771" s="37">
        <v>1</v>
      </c>
      <c r="P771" s="37">
        <v>40</v>
      </c>
      <c r="Q771" s="37">
        <v>120</v>
      </c>
      <c r="R771" s="37">
        <v>1</v>
      </c>
      <c r="S771" s="37">
        <v>3</v>
      </c>
      <c r="T771" s="37">
        <v>12</v>
      </c>
      <c r="U771" s="58" t="s">
        <v>2171</v>
      </c>
      <c r="V771" s="37" t="s">
        <v>42</v>
      </c>
      <c r="W771" s="37" t="s">
        <v>43</v>
      </c>
    </row>
    <row r="772" s="11" customFormat="1" ht="24" spans="1:23">
      <c r="A772" s="36">
        <v>760</v>
      </c>
      <c r="B772" s="58" t="s">
        <v>1896</v>
      </c>
      <c r="C772" s="58" t="s">
        <v>33</v>
      </c>
      <c r="D772" s="58" t="s">
        <v>37</v>
      </c>
      <c r="E772" s="37" t="s">
        <v>659</v>
      </c>
      <c r="F772" s="40">
        <v>44593</v>
      </c>
      <c r="G772" s="40">
        <v>44896</v>
      </c>
      <c r="H772" s="58" t="s">
        <v>1897</v>
      </c>
      <c r="I772" s="37" t="s">
        <v>2172</v>
      </c>
      <c r="J772" s="58">
        <v>45</v>
      </c>
      <c r="K772" s="37"/>
      <c r="L772" s="58">
        <v>45</v>
      </c>
      <c r="M772" s="37"/>
      <c r="N772" s="37"/>
      <c r="O772" s="37">
        <v>1</v>
      </c>
      <c r="P772" s="37">
        <v>56</v>
      </c>
      <c r="Q772" s="37">
        <v>207</v>
      </c>
      <c r="R772" s="37">
        <v>1</v>
      </c>
      <c r="S772" s="37">
        <v>5</v>
      </c>
      <c r="T772" s="37">
        <v>20</v>
      </c>
      <c r="U772" s="58" t="s">
        <v>2169</v>
      </c>
      <c r="V772" s="37" t="s">
        <v>42</v>
      </c>
      <c r="W772" s="37" t="s">
        <v>43</v>
      </c>
    </row>
    <row r="773" s="11" customFormat="1" ht="24" spans="1:23">
      <c r="A773" s="36">
        <v>761</v>
      </c>
      <c r="B773" s="58" t="s">
        <v>1896</v>
      </c>
      <c r="C773" s="58" t="s">
        <v>33</v>
      </c>
      <c r="D773" s="58" t="s">
        <v>37</v>
      </c>
      <c r="E773" s="37" t="s">
        <v>659</v>
      </c>
      <c r="F773" s="40">
        <v>44593</v>
      </c>
      <c r="G773" s="40">
        <v>44896</v>
      </c>
      <c r="H773" s="58" t="s">
        <v>1897</v>
      </c>
      <c r="I773" s="37" t="s">
        <v>2173</v>
      </c>
      <c r="J773" s="58">
        <v>45</v>
      </c>
      <c r="K773" s="37"/>
      <c r="L773" s="58">
        <v>45</v>
      </c>
      <c r="M773" s="37"/>
      <c r="N773" s="37"/>
      <c r="O773" s="37">
        <v>1</v>
      </c>
      <c r="P773" s="37">
        <v>30</v>
      </c>
      <c r="Q773" s="37">
        <v>98</v>
      </c>
      <c r="R773" s="37">
        <v>1</v>
      </c>
      <c r="S773" s="37">
        <v>3</v>
      </c>
      <c r="T773" s="37">
        <v>12</v>
      </c>
      <c r="U773" s="58" t="s">
        <v>2174</v>
      </c>
      <c r="V773" s="37" t="s">
        <v>42</v>
      </c>
      <c r="W773" s="37" t="s">
        <v>43</v>
      </c>
    </row>
    <row r="774" s="11" customFormat="1" ht="24" spans="1:23">
      <c r="A774" s="36">
        <v>762</v>
      </c>
      <c r="B774" s="58" t="s">
        <v>1896</v>
      </c>
      <c r="C774" s="58" t="s">
        <v>33</v>
      </c>
      <c r="D774" s="58" t="s">
        <v>37</v>
      </c>
      <c r="E774" s="37" t="s">
        <v>659</v>
      </c>
      <c r="F774" s="40">
        <v>44593</v>
      </c>
      <c r="G774" s="40">
        <v>44896</v>
      </c>
      <c r="H774" s="58" t="s">
        <v>1897</v>
      </c>
      <c r="I774" s="37" t="s">
        <v>2175</v>
      </c>
      <c r="J774" s="58">
        <v>60</v>
      </c>
      <c r="K774" s="37"/>
      <c r="L774" s="58">
        <v>60</v>
      </c>
      <c r="M774" s="37"/>
      <c r="N774" s="37"/>
      <c r="O774" s="37">
        <v>1</v>
      </c>
      <c r="P774" s="37">
        <v>56</v>
      </c>
      <c r="Q774" s="37">
        <v>210</v>
      </c>
      <c r="R774" s="37">
        <v>1</v>
      </c>
      <c r="S774" s="37">
        <v>5</v>
      </c>
      <c r="T774" s="37">
        <v>20</v>
      </c>
      <c r="U774" s="58" t="s">
        <v>2176</v>
      </c>
      <c r="V774" s="37" t="s">
        <v>42</v>
      </c>
      <c r="W774" s="37" t="s">
        <v>43</v>
      </c>
    </row>
    <row r="775" s="11" customFormat="1" ht="24" spans="1:23">
      <c r="A775" s="36">
        <v>763</v>
      </c>
      <c r="B775" s="58" t="s">
        <v>1896</v>
      </c>
      <c r="C775" s="58" t="s">
        <v>33</v>
      </c>
      <c r="D775" s="58" t="s">
        <v>37</v>
      </c>
      <c r="E775" s="37" t="s">
        <v>659</v>
      </c>
      <c r="F775" s="40">
        <v>44593</v>
      </c>
      <c r="G775" s="40">
        <v>44896</v>
      </c>
      <c r="H775" s="58" t="s">
        <v>1897</v>
      </c>
      <c r="I775" s="37" t="s">
        <v>2177</v>
      </c>
      <c r="J775" s="58">
        <v>60</v>
      </c>
      <c r="K775" s="37"/>
      <c r="L775" s="58">
        <v>60</v>
      </c>
      <c r="M775" s="37"/>
      <c r="N775" s="37"/>
      <c r="O775" s="37">
        <v>1</v>
      </c>
      <c r="P775" s="37">
        <v>65</v>
      </c>
      <c r="Q775" s="37">
        <v>240</v>
      </c>
      <c r="R775" s="37">
        <v>1</v>
      </c>
      <c r="S775" s="37">
        <v>7</v>
      </c>
      <c r="T775" s="37">
        <v>28</v>
      </c>
      <c r="U775" s="58" t="s">
        <v>2178</v>
      </c>
      <c r="V775" s="37" t="s">
        <v>42</v>
      </c>
      <c r="W775" s="37" t="s">
        <v>43</v>
      </c>
    </row>
    <row r="776" s="11" customFormat="1" ht="36" spans="1:23">
      <c r="A776" s="36">
        <v>764</v>
      </c>
      <c r="B776" s="58" t="s">
        <v>1896</v>
      </c>
      <c r="C776" s="58" t="s">
        <v>33</v>
      </c>
      <c r="D776" s="58" t="s">
        <v>37</v>
      </c>
      <c r="E776" s="37" t="s">
        <v>659</v>
      </c>
      <c r="F776" s="40">
        <v>44593</v>
      </c>
      <c r="G776" s="40">
        <v>44896</v>
      </c>
      <c r="H776" s="58" t="s">
        <v>1897</v>
      </c>
      <c r="I776" s="37" t="s">
        <v>2179</v>
      </c>
      <c r="J776" s="58">
        <v>90</v>
      </c>
      <c r="K776" s="37"/>
      <c r="L776" s="58">
        <v>90</v>
      </c>
      <c r="M776" s="37"/>
      <c r="N776" s="37"/>
      <c r="O776" s="37">
        <v>1</v>
      </c>
      <c r="P776" s="37">
        <v>100</v>
      </c>
      <c r="Q776" s="37">
        <v>400</v>
      </c>
      <c r="R776" s="37">
        <v>1</v>
      </c>
      <c r="S776" s="37">
        <v>9</v>
      </c>
      <c r="T776" s="37">
        <v>36</v>
      </c>
      <c r="U776" s="58" t="s">
        <v>2180</v>
      </c>
      <c r="V776" s="37" t="s">
        <v>42</v>
      </c>
      <c r="W776" s="37" t="s">
        <v>43</v>
      </c>
    </row>
    <row r="777" s="11" customFormat="1" ht="24" spans="1:23">
      <c r="A777" s="36">
        <v>765</v>
      </c>
      <c r="B777" s="58" t="s">
        <v>1896</v>
      </c>
      <c r="C777" s="58" t="s">
        <v>33</v>
      </c>
      <c r="D777" s="58" t="s">
        <v>37</v>
      </c>
      <c r="E777" s="37" t="s">
        <v>1760</v>
      </c>
      <c r="F777" s="40">
        <v>44593</v>
      </c>
      <c r="G777" s="40">
        <v>44896</v>
      </c>
      <c r="H777" s="58" t="s">
        <v>1897</v>
      </c>
      <c r="I777" s="37" t="s">
        <v>2181</v>
      </c>
      <c r="J777" s="58">
        <v>40</v>
      </c>
      <c r="K777" s="37"/>
      <c r="L777" s="58">
        <v>40</v>
      </c>
      <c r="M777" s="37"/>
      <c r="N777" s="37"/>
      <c r="O777" s="37">
        <v>1</v>
      </c>
      <c r="P777" s="37">
        <v>480</v>
      </c>
      <c r="Q777" s="37">
        <v>1706</v>
      </c>
      <c r="R777" s="37"/>
      <c r="S777" s="37">
        <v>38</v>
      </c>
      <c r="T777" s="37">
        <v>152</v>
      </c>
      <c r="U777" s="58" t="s">
        <v>2182</v>
      </c>
      <c r="V777" s="37" t="s">
        <v>42</v>
      </c>
      <c r="W777" s="37" t="s">
        <v>43</v>
      </c>
    </row>
    <row r="778" s="11" customFormat="1" ht="36" spans="1:23">
      <c r="A778" s="36">
        <v>766</v>
      </c>
      <c r="B778" s="58" t="s">
        <v>1896</v>
      </c>
      <c r="C778" s="58" t="s">
        <v>33</v>
      </c>
      <c r="D778" s="58" t="s">
        <v>37</v>
      </c>
      <c r="E778" s="37" t="s">
        <v>1760</v>
      </c>
      <c r="F778" s="40">
        <v>44593</v>
      </c>
      <c r="G778" s="40">
        <v>44896</v>
      </c>
      <c r="H778" s="58" t="s">
        <v>1897</v>
      </c>
      <c r="I778" s="37" t="s">
        <v>2183</v>
      </c>
      <c r="J778" s="58">
        <v>30</v>
      </c>
      <c r="K778" s="37"/>
      <c r="L778" s="58">
        <v>30</v>
      </c>
      <c r="M778" s="37"/>
      <c r="N778" s="37"/>
      <c r="O778" s="37">
        <v>1</v>
      </c>
      <c r="P778" s="37">
        <v>368</v>
      </c>
      <c r="Q778" s="37">
        <v>368</v>
      </c>
      <c r="R778" s="37"/>
      <c r="S778" s="37">
        <v>8</v>
      </c>
      <c r="T778" s="37">
        <v>32</v>
      </c>
      <c r="U778" s="58" t="s">
        <v>2184</v>
      </c>
      <c r="V778" s="37" t="s">
        <v>42</v>
      </c>
      <c r="W778" s="37" t="s">
        <v>43</v>
      </c>
    </row>
    <row r="779" s="11" customFormat="1" ht="24" spans="1:23">
      <c r="A779" s="36">
        <v>767</v>
      </c>
      <c r="B779" s="58" t="s">
        <v>1896</v>
      </c>
      <c r="C779" s="58" t="s">
        <v>33</v>
      </c>
      <c r="D779" s="58" t="s">
        <v>37</v>
      </c>
      <c r="E779" s="37" t="s">
        <v>1760</v>
      </c>
      <c r="F779" s="40">
        <v>44593</v>
      </c>
      <c r="G779" s="40">
        <v>44896</v>
      </c>
      <c r="H779" s="58" t="s">
        <v>1897</v>
      </c>
      <c r="I779" s="37" t="s">
        <v>2185</v>
      </c>
      <c r="J779" s="58">
        <v>70</v>
      </c>
      <c r="K779" s="37"/>
      <c r="L779" s="58">
        <v>70</v>
      </c>
      <c r="M779" s="37"/>
      <c r="N779" s="37"/>
      <c r="O779" s="37">
        <v>1</v>
      </c>
      <c r="P779" s="37">
        <v>390</v>
      </c>
      <c r="Q779" s="37">
        <v>1346</v>
      </c>
      <c r="R779" s="37"/>
      <c r="S779" s="37">
        <v>10</v>
      </c>
      <c r="T779" s="37">
        <v>40</v>
      </c>
      <c r="U779" s="58" t="s">
        <v>2186</v>
      </c>
      <c r="V779" s="37" t="s">
        <v>42</v>
      </c>
      <c r="W779" s="37" t="s">
        <v>43</v>
      </c>
    </row>
    <row r="780" s="11" customFormat="1" ht="24" spans="1:23">
      <c r="A780" s="36">
        <v>768</v>
      </c>
      <c r="B780" s="58" t="s">
        <v>1896</v>
      </c>
      <c r="C780" s="58" t="s">
        <v>33</v>
      </c>
      <c r="D780" s="58" t="s">
        <v>37</v>
      </c>
      <c r="E780" s="37" t="s">
        <v>1426</v>
      </c>
      <c r="F780" s="40">
        <v>44593</v>
      </c>
      <c r="G780" s="40">
        <v>44896</v>
      </c>
      <c r="H780" s="58" t="s">
        <v>1897</v>
      </c>
      <c r="I780" s="37" t="s">
        <v>2187</v>
      </c>
      <c r="J780" s="58">
        <v>170</v>
      </c>
      <c r="K780" s="37"/>
      <c r="L780" s="58">
        <v>170</v>
      </c>
      <c r="M780" s="37"/>
      <c r="N780" s="37"/>
      <c r="O780" s="37">
        <v>1</v>
      </c>
      <c r="P780" s="37">
        <v>386</v>
      </c>
      <c r="Q780" s="37">
        <v>1346</v>
      </c>
      <c r="R780" s="37"/>
      <c r="S780" s="37">
        <v>33</v>
      </c>
      <c r="T780" s="37">
        <v>132</v>
      </c>
      <c r="U780" s="58" t="s">
        <v>2188</v>
      </c>
      <c r="V780" s="37" t="s">
        <v>42</v>
      </c>
      <c r="W780" s="37" t="s">
        <v>43</v>
      </c>
    </row>
    <row r="781" s="11" customFormat="1" ht="24" spans="1:23">
      <c r="A781" s="36">
        <v>769</v>
      </c>
      <c r="B781" s="58" t="s">
        <v>1896</v>
      </c>
      <c r="C781" s="58" t="s">
        <v>33</v>
      </c>
      <c r="D781" s="58" t="s">
        <v>37</v>
      </c>
      <c r="E781" s="37" t="s">
        <v>1426</v>
      </c>
      <c r="F781" s="40">
        <v>44593</v>
      </c>
      <c r="G781" s="40">
        <v>44896</v>
      </c>
      <c r="H781" s="58" t="s">
        <v>1897</v>
      </c>
      <c r="I781" s="37" t="s">
        <v>2189</v>
      </c>
      <c r="J781" s="58">
        <v>554.4</v>
      </c>
      <c r="K781" s="37"/>
      <c r="L781" s="58">
        <v>554.4</v>
      </c>
      <c r="M781" s="37"/>
      <c r="N781" s="37"/>
      <c r="O781" s="37">
        <v>1</v>
      </c>
      <c r="P781" s="37">
        <v>386</v>
      </c>
      <c r="Q781" s="37">
        <v>1346</v>
      </c>
      <c r="R781" s="37"/>
      <c r="S781" s="37">
        <v>33</v>
      </c>
      <c r="T781" s="37">
        <v>132</v>
      </c>
      <c r="U781" s="58" t="s">
        <v>2188</v>
      </c>
      <c r="V781" s="37" t="s">
        <v>42</v>
      </c>
      <c r="W781" s="37" t="s">
        <v>43</v>
      </c>
    </row>
    <row r="782" s="11" customFormat="1" ht="24" spans="1:23">
      <c r="A782" s="36">
        <v>770</v>
      </c>
      <c r="B782" s="58" t="s">
        <v>1896</v>
      </c>
      <c r="C782" s="58" t="s">
        <v>33</v>
      </c>
      <c r="D782" s="58" t="s">
        <v>37</v>
      </c>
      <c r="E782" s="37" t="s">
        <v>1426</v>
      </c>
      <c r="F782" s="40">
        <v>44593</v>
      </c>
      <c r="G782" s="40">
        <v>44896</v>
      </c>
      <c r="H782" s="58" t="s">
        <v>1897</v>
      </c>
      <c r="I782" s="37" t="s">
        <v>2190</v>
      </c>
      <c r="J782" s="58">
        <v>80</v>
      </c>
      <c r="K782" s="37"/>
      <c r="L782" s="58">
        <v>80</v>
      </c>
      <c r="M782" s="37"/>
      <c r="N782" s="37"/>
      <c r="O782" s="37">
        <v>1</v>
      </c>
      <c r="P782" s="37">
        <v>75</v>
      </c>
      <c r="Q782" s="37">
        <v>1346</v>
      </c>
      <c r="R782" s="37"/>
      <c r="S782" s="37">
        <v>8</v>
      </c>
      <c r="T782" s="37">
        <v>32</v>
      </c>
      <c r="U782" s="58" t="s">
        <v>2191</v>
      </c>
      <c r="V782" s="37" t="s">
        <v>42</v>
      </c>
      <c r="W782" s="37" t="s">
        <v>43</v>
      </c>
    </row>
    <row r="783" s="11" customFormat="1" ht="24" spans="1:23">
      <c r="A783" s="36">
        <v>771</v>
      </c>
      <c r="B783" s="58" t="s">
        <v>1896</v>
      </c>
      <c r="C783" s="58" t="s">
        <v>33</v>
      </c>
      <c r="D783" s="58" t="s">
        <v>37</v>
      </c>
      <c r="E783" s="37" t="s">
        <v>679</v>
      </c>
      <c r="F783" s="40">
        <v>44593</v>
      </c>
      <c r="G783" s="40">
        <v>44896</v>
      </c>
      <c r="H783" s="58" t="s">
        <v>1897</v>
      </c>
      <c r="I783" s="37" t="s">
        <v>2192</v>
      </c>
      <c r="J783" s="58">
        <v>35.5</v>
      </c>
      <c r="K783" s="37"/>
      <c r="L783" s="58">
        <v>35.5</v>
      </c>
      <c r="M783" s="37"/>
      <c r="N783" s="37"/>
      <c r="O783" s="37">
        <v>1</v>
      </c>
      <c r="P783" s="37">
        <v>280</v>
      </c>
      <c r="Q783" s="37">
        <v>1400</v>
      </c>
      <c r="R783" s="37"/>
      <c r="S783" s="37">
        <v>22</v>
      </c>
      <c r="T783" s="37">
        <v>88</v>
      </c>
      <c r="U783" s="58" t="s">
        <v>2193</v>
      </c>
      <c r="V783" s="37" t="s">
        <v>42</v>
      </c>
      <c r="W783" s="37" t="s">
        <v>43</v>
      </c>
    </row>
    <row r="784" s="11" customFormat="1" ht="24" spans="1:23">
      <c r="A784" s="36">
        <v>772</v>
      </c>
      <c r="B784" s="58" t="s">
        <v>1896</v>
      </c>
      <c r="C784" s="58" t="s">
        <v>33</v>
      </c>
      <c r="D784" s="58" t="s">
        <v>37</v>
      </c>
      <c r="E784" s="37" t="s">
        <v>679</v>
      </c>
      <c r="F784" s="40">
        <v>44593</v>
      </c>
      <c r="G784" s="40">
        <v>44896</v>
      </c>
      <c r="H784" s="58" t="s">
        <v>1897</v>
      </c>
      <c r="I784" s="37" t="s">
        <v>2194</v>
      </c>
      <c r="J784" s="58">
        <v>7</v>
      </c>
      <c r="K784" s="37"/>
      <c r="L784" s="58">
        <v>7</v>
      </c>
      <c r="M784" s="37"/>
      <c r="N784" s="37"/>
      <c r="O784" s="37">
        <v>1</v>
      </c>
      <c r="P784" s="37">
        <v>200</v>
      </c>
      <c r="Q784" s="37">
        <v>1000</v>
      </c>
      <c r="R784" s="37"/>
      <c r="S784" s="37">
        <v>19</v>
      </c>
      <c r="T784" s="37">
        <v>76</v>
      </c>
      <c r="U784" s="58" t="s">
        <v>2195</v>
      </c>
      <c r="V784" s="37" t="s">
        <v>42</v>
      </c>
      <c r="W784" s="37" t="s">
        <v>43</v>
      </c>
    </row>
    <row r="785" s="11" customFormat="1" ht="36" spans="1:23">
      <c r="A785" s="36">
        <v>773</v>
      </c>
      <c r="B785" s="58" t="s">
        <v>1896</v>
      </c>
      <c r="C785" s="58" t="s">
        <v>33</v>
      </c>
      <c r="D785" s="58" t="s">
        <v>37</v>
      </c>
      <c r="E785" s="37" t="s">
        <v>679</v>
      </c>
      <c r="F785" s="40">
        <v>44593</v>
      </c>
      <c r="G785" s="40">
        <v>44896</v>
      </c>
      <c r="H785" s="58" t="s">
        <v>1897</v>
      </c>
      <c r="I785" s="37" t="s">
        <v>2196</v>
      </c>
      <c r="J785" s="58">
        <v>30</v>
      </c>
      <c r="K785" s="37"/>
      <c r="L785" s="58">
        <v>30</v>
      </c>
      <c r="M785" s="37"/>
      <c r="N785" s="37"/>
      <c r="O785" s="37">
        <v>1</v>
      </c>
      <c r="P785" s="37">
        <v>120</v>
      </c>
      <c r="Q785" s="37">
        <v>2000</v>
      </c>
      <c r="R785" s="37"/>
      <c r="S785" s="37">
        <v>10</v>
      </c>
      <c r="T785" s="37">
        <v>40</v>
      </c>
      <c r="U785" s="58" t="s">
        <v>2197</v>
      </c>
      <c r="V785" s="37" t="s">
        <v>42</v>
      </c>
      <c r="W785" s="37" t="s">
        <v>43</v>
      </c>
    </row>
    <row r="786" s="11" customFormat="1" ht="36" spans="1:23">
      <c r="A786" s="36">
        <v>774</v>
      </c>
      <c r="B786" s="58" t="s">
        <v>1896</v>
      </c>
      <c r="C786" s="58" t="s">
        <v>33</v>
      </c>
      <c r="D786" s="58" t="s">
        <v>74</v>
      </c>
      <c r="E786" s="37" t="s">
        <v>679</v>
      </c>
      <c r="F786" s="40">
        <v>44593</v>
      </c>
      <c r="G786" s="40">
        <v>44896</v>
      </c>
      <c r="H786" s="58" t="s">
        <v>1897</v>
      </c>
      <c r="I786" s="37" t="s">
        <v>2198</v>
      </c>
      <c r="J786" s="58">
        <v>150</v>
      </c>
      <c r="K786" s="37"/>
      <c r="L786" s="58">
        <v>150</v>
      </c>
      <c r="M786" s="37"/>
      <c r="N786" s="37"/>
      <c r="O786" s="37">
        <v>1</v>
      </c>
      <c r="P786" s="37">
        <v>400</v>
      </c>
      <c r="Q786" s="37">
        <v>2000</v>
      </c>
      <c r="R786" s="37"/>
      <c r="S786" s="37">
        <v>29</v>
      </c>
      <c r="T786" s="37">
        <v>116</v>
      </c>
      <c r="U786" s="58" t="s">
        <v>2199</v>
      </c>
      <c r="V786" s="37" t="s">
        <v>42</v>
      </c>
      <c r="W786" s="37" t="s">
        <v>43</v>
      </c>
    </row>
    <row r="787" s="11" customFormat="1" ht="24" spans="1:23">
      <c r="A787" s="36">
        <v>775</v>
      </c>
      <c r="B787" s="58" t="s">
        <v>1896</v>
      </c>
      <c r="C787" s="58" t="s">
        <v>33</v>
      </c>
      <c r="D787" s="58" t="s">
        <v>37</v>
      </c>
      <c r="E787" s="37" t="s">
        <v>679</v>
      </c>
      <c r="F787" s="40">
        <v>44593</v>
      </c>
      <c r="G787" s="40">
        <v>44896</v>
      </c>
      <c r="H787" s="58" t="s">
        <v>1897</v>
      </c>
      <c r="I787" s="37" t="s">
        <v>2200</v>
      </c>
      <c r="J787" s="58">
        <v>82</v>
      </c>
      <c r="K787" s="37"/>
      <c r="L787" s="58">
        <v>82</v>
      </c>
      <c r="M787" s="37"/>
      <c r="N787" s="37"/>
      <c r="O787" s="37">
        <v>1</v>
      </c>
      <c r="P787" s="37">
        <v>1003</v>
      </c>
      <c r="Q787" s="37">
        <v>3075</v>
      </c>
      <c r="R787" s="37"/>
      <c r="S787" s="37">
        <v>56</v>
      </c>
      <c r="T787" s="37">
        <v>196</v>
      </c>
      <c r="U787" s="58" t="s">
        <v>2201</v>
      </c>
      <c r="V787" s="37" t="s">
        <v>42</v>
      </c>
      <c r="W787" s="37" t="s">
        <v>43</v>
      </c>
    </row>
    <row r="788" s="11" customFormat="1" ht="24" spans="1:23">
      <c r="A788" s="36">
        <v>776</v>
      </c>
      <c r="B788" s="58" t="s">
        <v>1896</v>
      </c>
      <c r="C788" s="58" t="s">
        <v>33</v>
      </c>
      <c r="D788" s="58" t="s">
        <v>37</v>
      </c>
      <c r="E788" s="37" t="s">
        <v>679</v>
      </c>
      <c r="F788" s="40">
        <v>44593</v>
      </c>
      <c r="G788" s="40">
        <v>44896</v>
      </c>
      <c r="H788" s="58" t="s">
        <v>1897</v>
      </c>
      <c r="I788" s="37" t="s">
        <v>2202</v>
      </c>
      <c r="J788" s="58">
        <v>68</v>
      </c>
      <c r="K788" s="37"/>
      <c r="L788" s="58">
        <v>68</v>
      </c>
      <c r="M788" s="37"/>
      <c r="N788" s="37"/>
      <c r="O788" s="37">
        <v>1</v>
      </c>
      <c r="P788" s="37">
        <v>230</v>
      </c>
      <c r="Q788" s="37">
        <v>320</v>
      </c>
      <c r="R788" s="37"/>
      <c r="S788" s="37">
        <v>18</v>
      </c>
      <c r="T788" s="37">
        <v>63</v>
      </c>
      <c r="U788" s="58" t="s">
        <v>2203</v>
      </c>
      <c r="V788" s="37" t="s">
        <v>42</v>
      </c>
      <c r="W788" s="37" t="s">
        <v>43</v>
      </c>
    </row>
    <row r="789" s="11" customFormat="1" ht="24" spans="1:23">
      <c r="A789" s="36">
        <v>777</v>
      </c>
      <c r="B789" s="58" t="s">
        <v>1896</v>
      </c>
      <c r="C789" s="58" t="s">
        <v>33</v>
      </c>
      <c r="D789" s="58" t="s">
        <v>37</v>
      </c>
      <c r="E789" s="37" t="s">
        <v>1081</v>
      </c>
      <c r="F789" s="40">
        <v>44593</v>
      </c>
      <c r="G789" s="40">
        <v>44896</v>
      </c>
      <c r="H789" s="58" t="s">
        <v>1897</v>
      </c>
      <c r="I789" s="37" t="s">
        <v>2204</v>
      </c>
      <c r="J789" s="58">
        <v>150</v>
      </c>
      <c r="K789" s="37"/>
      <c r="L789" s="58">
        <v>150</v>
      </c>
      <c r="M789" s="37"/>
      <c r="N789" s="37"/>
      <c r="O789" s="37">
        <v>1</v>
      </c>
      <c r="P789" s="37">
        <v>80</v>
      </c>
      <c r="Q789" s="37">
        <v>320</v>
      </c>
      <c r="R789" s="37"/>
      <c r="S789" s="37">
        <v>8</v>
      </c>
      <c r="T789" s="37">
        <v>28</v>
      </c>
      <c r="U789" s="58" t="s">
        <v>2205</v>
      </c>
      <c r="V789" s="37" t="s">
        <v>42</v>
      </c>
      <c r="W789" s="37" t="s">
        <v>43</v>
      </c>
    </row>
    <row r="790" s="11" customFormat="1" ht="24" spans="1:23">
      <c r="A790" s="36">
        <v>778</v>
      </c>
      <c r="B790" s="58" t="s">
        <v>1925</v>
      </c>
      <c r="C790" s="58" t="s">
        <v>33</v>
      </c>
      <c r="D790" s="58" t="s">
        <v>37</v>
      </c>
      <c r="E790" s="37" t="s">
        <v>1081</v>
      </c>
      <c r="F790" s="40">
        <v>44593</v>
      </c>
      <c r="G790" s="40">
        <v>44896</v>
      </c>
      <c r="H790" s="58" t="s">
        <v>1897</v>
      </c>
      <c r="I790" s="37" t="s">
        <v>2206</v>
      </c>
      <c r="J790" s="58">
        <v>60</v>
      </c>
      <c r="K790" s="37"/>
      <c r="L790" s="58">
        <v>60</v>
      </c>
      <c r="M790" s="37"/>
      <c r="N790" s="37"/>
      <c r="O790" s="37">
        <v>1</v>
      </c>
      <c r="P790" s="37">
        <v>40</v>
      </c>
      <c r="Q790" s="37">
        <v>220</v>
      </c>
      <c r="R790" s="37"/>
      <c r="S790" s="37">
        <v>4</v>
      </c>
      <c r="T790" s="37">
        <v>16</v>
      </c>
      <c r="U790" s="58" t="s">
        <v>2207</v>
      </c>
      <c r="V790" s="37" t="s">
        <v>42</v>
      </c>
      <c r="W790" s="37" t="s">
        <v>43</v>
      </c>
    </row>
    <row r="791" s="11" customFormat="1" ht="24" spans="1:23">
      <c r="A791" s="36">
        <v>779</v>
      </c>
      <c r="B791" s="58" t="s">
        <v>1896</v>
      </c>
      <c r="C791" s="58" t="s">
        <v>33</v>
      </c>
      <c r="D791" s="58" t="s">
        <v>37</v>
      </c>
      <c r="E791" s="37" t="s">
        <v>1081</v>
      </c>
      <c r="F791" s="40">
        <v>44593</v>
      </c>
      <c r="G791" s="40">
        <v>44896</v>
      </c>
      <c r="H791" s="58" t="s">
        <v>1897</v>
      </c>
      <c r="I791" s="37" t="s">
        <v>2208</v>
      </c>
      <c r="J791" s="58">
        <v>80</v>
      </c>
      <c r="K791" s="37"/>
      <c r="L791" s="58">
        <v>80</v>
      </c>
      <c r="M791" s="37"/>
      <c r="N791" s="37"/>
      <c r="O791" s="37">
        <v>1</v>
      </c>
      <c r="P791" s="37">
        <v>40</v>
      </c>
      <c r="Q791" s="37">
        <v>220</v>
      </c>
      <c r="R791" s="37"/>
      <c r="S791" s="37">
        <v>4</v>
      </c>
      <c r="T791" s="37">
        <v>16</v>
      </c>
      <c r="U791" s="58" t="s">
        <v>2207</v>
      </c>
      <c r="V791" s="37" t="s">
        <v>42</v>
      </c>
      <c r="W791" s="37" t="s">
        <v>43</v>
      </c>
    </row>
    <row r="792" s="11" customFormat="1" ht="24" spans="1:23">
      <c r="A792" s="36">
        <v>780</v>
      </c>
      <c r="B792" s="58" t="s">
        <v>1925</v>
      </c>
      <c r="C792" s="58" t="s">
        <v>33</v>
      </c>
      <c r="D792" s="58" t="s">
        <v>37</v>
      </c>
      <c r="E792" s="37" t="s">
        <v>1081</v>
      </c>
      <c r="F792" s="40">
        <v>44593</v>
      </c>
      <c r="G792" s="40">
        <v>44896</v>
      </c>
      <c r="H792" s="58" t="s">
        <v>1897</v>
      </c>
      <c r="I792" s="37" t="s">
        <v>2209</v>
      </c>
      <c r="J792" s="58">
        <v>50</v>
      </c>
      <c r="K792" s="37"/>
      <c r="L792" s="58">
        <v>50</v>
      </c>
      <c r="M792" s="37"/>
      <c r="N792" s="37"/>
      <c r="O792" s="37">
        <v>1</v>
      </c>
      <c r="P792" s="37">
        <v>80</v>
      </c>
      <c r="Q792" s="37">
        <v>350</v>
      </c>
      <c r="R792" s="37"/>
      <c r="S792" s="37">
        <v>7</v>
      </c>
      <c r="T792" s="37">
        <v>28</v>
      </c>
      <c r="U792" s="58" t="s">
        <v>2210</v>
      </c>
      <c r="V792" s="37" t="s">
        <v>42</v>
      </c>
      <c r="W792" s="37" t="s">
        <v>43</v>
      </c>
    </row>
    <row r="793" s="11" customFormat="1" ht="24" spans="1:23">
      <c r="A793" s="36">
        <v>781</v>
      </c>
      <c r="B793" s="58" t="s">
        <v>1896</v>
      </c>
      <c r="C793" s="58" t="s">
        <v>33</v>
      </c>
      <c r="D793" s="58" t="s">
        <v>37</v>
      </c>
      <c r="E793" s="37" t="s">
        <v>1771</v>
      </c>
      <c r="F793" s="40">
        <v>44593</v>
      </c>
      <c r="G793" s="40">
        <v>44896</v>
      </c>
      <c r="H793" s="58" t="s">
        <v>1897</v>
      </c>
      <c r="I793" s="37" t="s">
        <v>2211</v>
      </c>
      <c r="J793" s="58">
        <v>50</v>
      </c>
      <c r="K793" s="37"/>
      <c r="L793" s="58">
        <v>50</v>
      </c>
      <c r="M793" s="37"/>
      <c r="N793" s="37"/>
      <c r="O793" s="37">
        <v>1</v>
      </c>
      <c r="P793" s="37">
        <v>35</v>
      </c>
      <c r="Q793" s="37">
        <v>102</v>
      </c>
      <c r="R793" s="37"/>
      <c r="S793" s="37">
        <v>4</v>
      </c>
      <c r="T793" s="37">
        <v>18</v>
      </c>
      <c r="U793" s="58" t="s">
        <v>2212</v>
      </c>
      <c r="V793" s="37" t="s">
        <v>42</v>
      </c>
      <c r="W793" s="37" t="s">
        <v>43</v>
      </c>
    </row>
    <row r="794" s="11" customFormat="1" ht="24" spans="1:23">
      <c r="A794" s="36">
        <v>782</v>
      </c>
      <c r="B794" s="58" t="s">
        <v>1896</v>
      </c>
      <c r="C794" s="58" t="s">
        <v>33</v>
      </c>
      <c r="D794" s="58" t="s">
        <v>37</v>
      </c>
      <c r="E794" s="37" t="s">
        <v>1771</v>
      </c>
      <c r="F794" s="40">
        <v>44593</v>
      </c>
      <c r="G794" s="40">
        <v>44896</v>
      </c>
      <c r="H794" s="58" t="s">
        <v>1897</v>
      </c>
      <c r="I794" s="37" t="s">
        <v>2213</v>
      </c>
      <c r="J794" s="58">
        <v>120</v>
      </c>
      <c r="K794" s="37"/>
      <c r="L794" s="58">
        <v>120</v>
      </c>
      <c r="M794" s="37"/>
      <c r="N794" s="37"/>
      <c r="O794" s="37">
        <v>1</v>
      </c>
      <c r="P794" s="37">
        <v>35</v>
      </c>
      <c r="Q794" s="37">
        <v>102</v>
      </c>
      <c r="R794" s="37"/>
      <c r="S794" s="37">
        <v>4</v>
      </c>
      <c r="T794" s="37">
        <v>18</v>
      </c>
      <c r="U794" s="58" t="s">
        <v>2212</v>
      </c>
      <c r="V794" s="37" t="s">
        <v>42</v>
      </c>
      <c r="W794" s="37" t="s">
        <v>43</v>
      </c>
    </row>
    <row r="795" s="11" customFormat="1" ht="24" spans="1:23">
      <c r="A795" s="36">
        <v>783</v>
      </c>
      <c r="B795" s="58" t="s">
        <v>1896</v>
      </c>
      <c r="C795" s="58" t="s">
        <v>33</v>
      </c>
      <c r="D795" s="58" t="s">
        <v>37</v>
      </c>
      <c r="E795" s="37" t="s">
        <v>1771</v>
      </c>
      <c r="F795" s="40">
        <v>44593</v>
      </c>
      <c r="G795" s="40">
        <v>44896</v>
      </c>
      <c r="H795" s="58" t="s">
        <v>1897</v>
      </c>
      <c r="I795" s="37" t="s">
        <v>2214</v>
      </c>
      <c r="J795" s="58">
        <v>80</v>
      </c>
      <c r="K795" s="37"/>
      <c r="L795" s="58">
        <v>80</v>
      </c>
      <c r="M795" s="37"/>
      <c r="N795" s="37"/>
      <c r="O795" s="37">
        <v>1</v>
      </c>
      <c r="P795" s="37">
        <v>35</v>
      </c>
      <c r="Q795" s="37">
        <v>102</v>
      </c>
      <c r="R795" s="37"/>
      <c r="S795" s="37">
        <v>4</v>
      </c>
      <c r="T795" s="37">
        <v>18</v>
      </c>
      <c r="U795" s="58" t="s">
        <v>2212</v>
      </c>
      <c r="V795" s="37" t="s">
        <v>42</v>
      </c>
      <c r="W795" s="37" t="s">
        <v>43</v>
      </c>
    </row>
    <row r="796" s="11" customFormat="1" ht="24" spans="1:23">
      <c r="A796" s="36">
        <v>784</v>
      </c>
      <c r="B796" s="58" t="s">
        <v>1896</v>
      </c>
      <c r="C796" s="58" t="s">
        <v>33</v>
      </c>
      <c r="D796" s="58" t="s">
        <v>37</v>
      </c>
      <c r="E796" s="37" t="s">
        <v>1771</v>
      </c>
      <c r="F796" s="40">
        <v>44593</v>
      </c>
      <c r="G796" s="40">
        <v>44896</v>
      </c>
      <c r="H796" s="58" t="s">
        <v>1897</v>
      </c>
      <c r="I796" s="37" t="s">
        <v>2215</v>
      </c>
      <c r="J796" s="58">
        <v>30</v>
      </c>
      <c r="K796" s="37"/>
      <c r="L796" s="58">
        <v>30</v>
      </c>
      <c r="M796" s="37"/>
      <c r="N796" s="37"/>
      <c r="O796" s="37">
        <v>1</v>
      </c>
      <c r="P796" s="37">
        <v>15</v>
      </c>
      <c r="Q796" s="37">
        <v>40</v>
      </c>
      <c r="R796" s="37"/>
      <c r="S796" s="37">
        <v>2</v>
      </c>
      <c r="T796" s="37">
        <v>7</v>
      </c>
      <c r="U796" s="58" t="s">
        <v>2216</v>
      </c>
      <c r="V796" s="37" t="s">
        <v>42</v>
      </c>
      <c r="W796" s="37" t="s">
        <v>43</v>
      </c>
    </row>
    <row r="797" s="11" customFormat="1" ht="24" spans="1:23">
      <c r="A797" s="36">
        <v>785</v>
      </c>
      <c r="B797" s="58" t="s">
        <v>1896</v>
      </c>
      <c r="C797" s="58" t="s">
        <v>33</v>
      </c>
      <c r="D797" s="58" t="s">
        <v>37</v>
      </c>
      <c r="E797" s="37" t="s">
        <v>2217</v>
      </c>
      <c r="F797" s="40">
        <v>44593</v>
      </c>
      <c r="G797" s="40">
        <v>44896</v>
      </c>
      <c r="H797" s="58" t="s">
        <v>1897</v>
      </c>
      <c r="I797" s="37" t="s">
        <v>2218</v>
      </c>
      <c r="J797" s="58">
        <v>45</v>
      </c>
      <c r="K797" s="37"/>
      <c r="L797" s="58">
        <v>45</v>
      </c>
      <c r="M797" s="37"/>
      <c r="N797" s="37"/>
      <c r="O797" s="37">
        <v>1</v>
      </c>
      <c r="P797" s="37">
        <v>72</v>
      </c>
      <c r="Q797" s="37">
        <v>312</v>
      </c>
      <c r="R797" s="37"/>
      <c r="S797" s="37">
        <v>6</v>
      </c>
      <c r="T797" s="37">
        <v>21</v>
      </c>
      <c r="U797" s="58" t="s">
        <v>2219</v>
      </c>
      <c r="V797" s="37" t="s">
        <v>42</v>
      </c>
      <c r="W797" s="37" t="s">
        <v>43</v>
      </c>
    </row>
    <row r="798" s="11" customFormat="1" ht="24" spans="1:23">
      <c r="A798" s="36">
        <v>786</v>
      </c>
      <c r="B798" s="58" t="s">
        <v>1896</v>
      </c>
      <c r="C798" s="58" t="s">
        <v>33</v>
      </c>
      <c r="D798" s="58" t="s">
        <v>37</v>
      </c>
      <c r="E798" s="37" t="s">
        <v>2217</v>
      </c>
      <c r="F798" s="40">
        <v>44593</v>
      </c>
      <c r="G798" s="40">
        <v>44896</v>
      </c>
      <c r="H798" s="58" t="s">
        <v>1897</v>
      </c>
      <c r="I798" s="37" t="s">
        <v>2220</v>
      </c>
      <c r="J798" s="58">
        <v>50</v>
      </c>
      <c r="K798" s="37"/>
      <c r="L798" s="58">
        <v>50</v>
      </c>
      <c r="M798" s="37"/>
      <c r="N798" s="37"/>
      <c r="O798" s="37">
        <v>1</v>
      </c>
      <c r="P798" s="37">
        <v>58</v>
      </c>
      <c r="Q798" s="37">
        <v>280</v>
      </c>
      <c r="R798" s="37"/>
      <c r="S798" s="37">
        <v>5</v>
      </c>
      <c r="T798" s="37">
        <v>18</v>
      </c>
      <c r="U798" s="58" t="s">
        <v>2221</v>
      </c>
      <c r="V798" s="37" t="s">
        <v>42</v>
      </c>
      <c r="W798" s="37" t="s">
        <v>43</v>
      </c>
    </row>
    <row r="799" s="11" customFormat="1" ht="24" spans="1:23">
      <c r="A799" s="36">
        <v>787</v>
      </c>
      <c r="B799" s="58" t="s">
        <v>1896</v>
      </c>
      <c r="C799" s="58" t="s">
        <v>33</v>
      </c>
      <c r="D799" s="58" t="s">
        <v>37</v>
      </c>
      <c r="E799" s="37" t="s">
        <v>2217</v>
      </c>
      <c r="F799" s="40">
        <v>44593</v>
      </c>
      <c r="G799" s="40">
        <v>44896</v>
      </c>
      <c r="H799" s="58" t="s">
        <v>1897</v>
      </c>
      <c r="I799" s="37" t="s">
        <v>2222</v>
      </c>
      <c r="J799" s="58">
        <v>48</v>
      </c>
      <c r="K799" s="37"/>
      <c r="L799" s="58">
        <v>48</v>
      </c>
      <c r="M799" s="37"/>
      <c r="N799" s="37"/>
      <c r="O799" s="37">
        <v>1</v>
      </c>
      <c r="P799" s="37">
        <v>68</v>
      </c>
      <c r="Q799" s="37">
        <v>300</v>
      </c>
      <c r="R799" s="37"/>
      <c r="S799" s="37">
        <v>6</v>
      </c>
      <c r="T799" s="37">
        <v>21</v>
      </c>
      <c r="U799" s="58" t="s">
        <v>2223</v>
      </c>
      <c r="V799" s="37" t="s">
        <v>42</v>
      </c>
      <c r="W799" s="37" t="s">
        <v>43</v>
      </c>
    </row>
    <row r="800" s="11" customFormat="1" ht="24" spans="1:23">
      <c r="A800" s="36">
        <v>788</v>
      </c>
      <c r="B800" s="58" t="s">
        <v>1896</v>
      </c>
      <c r="C800" s="58" t="s">
        <v>33</v>
      </c>
      <c r="D800" s="58" t="s">
        <v>37</v>
      </c>
      <c r="E800" s="37" t="s">
        <v>2217</v>
      </c>
      <c r="F800" s="40">
        <v>44593</v>
      </c>
      <c r="G800" s="40">
        <v>44896</v>
      </c>
      <c r="H800" s="58" t="s">
        <v>1897</v>
      </c>
      <c r="I800" s="37" t="s">
        <v>2224</v>
      </c>
      <c r="J800" s="58">
        <v>70</v>
      </c>
      <c r="K800" s="37"/>
      <c r="L800" s="58">
        <v>70</v>
      </c>
      <c r="M800" s="37"/>
      <c r="N800" s="37"/>
      <c r="O800" s="37">
        <v>1</v>
      </c>
      <c r="P800" s="37">
        <v>62</v>
      </c>
      <c r="Q800" s="37">
        <v>268</v>
      </c>
      <c r="R800" s="37"/>
      <c r="S800" s="37">
        <v>6</v>
      </c>
      <c r="T800" s="37">
        <v>21</v>
      </c>
      <c r="U800" s="58" t="s">
        <v>2225</v>
      </c>
      <c r="V800" s="37" t="s">
        <v>42</v>
      </c>
      <c r="W800" s="37" t="s">
        <v>43</v>
      </c>
    </row>
    <row r="801" s="11" customFormat="1" ht="24" spans="1:23">
      <c r="A801" s="36">
        <v>789</v>
      </c>
      <c r="B801" s="58" t="s">
        <v>1896</v>
      </c>
      <c r="C801" s="58" t="s">
        <v>33</v>
      </c>
      <c r="D801" s="58" t="s">
        <v>37</v>
      </c>
      <c r="E801" s="37" t="s">
        <v>2217</v>
      </c>
      <c r="F801" s="40">
        <v>44593</v>
      </c>
      <c r="G801" s="40">
        <v>44896</v>
      </c>
      <c r="H801" s="58" t="s">
        <v>1897</v>
      </c>
      <c r="I801" s="37" t="s">
        <v>2226</v>
      </c>
      <c r="J801" s="58">
        <v>32</v>
      </c>
      <c r="K801" s="37"/>
      <c r="L801" s="58">
        <v>32</v>
      </c>
      <c r="M801" s="37"/>
      <c r="N801" s="37"/>
      <c r="O801" s="37">
        <v>1</v>
      </c>
      <c r="P801" s="37">
        <v>72</v>
      </c>
      <c r="Q801" s="37">
        <v>312</v>
      </c>
      <c r="R801" s="37"/>
      <c r="S801" s="37">
        <v>6</v>
      </c>
      <c r="T801" s="37">
        <v>21</v>
      </c>
      <c r="U801" s="58" t="s">
        <v>2219</v>
      </c>
      <c r="V801" s="37" t="s">
        <v>42</v>
      </c>
      <c r="W801" s="37" t="s">
        <v>43</v>
      </c>
    </row>
    <row r="802" s="11" customFormat="1" ht="24" spans="1:23">
      <c r="A802" s="36">
        <v>790</v>
      </c>
      <c r="B802" s="58" t="s">
        <v>1896</v>
      </c>
      <c r="C802" s="58" t="s">
        <v>33</v>
      </c>
      <c r="D802" s="58" t="s">
        <v>37</v>
      </c>
      <c r="E802" s="37" t="s">
        <v>2217</v>
      </c>
      <c r="F802" s="40">
        <v>44593</v>
      </c>
      <c r="G802" s="40">
        <v>44896</v>
      </c>
      <c r="H802" s="58" t="s">
        <v>1897</v>
      </c>
      <c r="I802" s="37" t="s">
        <v>2227</v>
      </c>
      <c r="J802" s="58">
        <v>320</v>
      </c>
      <c r="K802" s="37"/>
      <c r="L802" s="58">
        <v>320</v>
      </c>
      <c r="M802" s="37"/>
      <c r="N802" s="37"/>
      <c r="O802" s="37">
        <v>1</v>
      </c>
      <c r="P802" s="37">
        <v>418</v>
      </c>
      <c r="Q802" s="37">
        <v>1495</v>
      </c>
      <c r="R802" s="37"/>
      <c r="S802" s="37">
        <v>22</v>
      </c>
      <c r="T802" s="37">
        <v>77</v>
      </c>
      <c r="U802" s="58" t="s">
        <v>2228</v>
      </c>
      <c r="V802" s="37" t="s">
        <v>42</v>
      </c>
      <c r="W802" s="37" t="s">
        <v>43</v>
      </c>
    </row>
    <row r="803" s="11" customFormat="1" ht="36" spans="1:23">
      <c r="A803" s="36">
        <v>791</v>
      </c>
      <c r="B803" s="58" t="s">
        <v>1896</v>
      </c>
      <c r="C803" s="58" t="s">
        <v>33</v>
      </c>
      <c r="D803" s="58" t="s">
        <v>37</v>
      </c>
      <c r="E803" s="37" t="s">
        <v>648</v>
      </c>
      <c r="F803" s="40">
        <v>44593</v>
      </c>
      <c r="G803" s="40">
        <v>44896</v>
      </c>
      <c r="H803" s="58" t="s">
        <v>1897</v>
      </c>
      <c r="I803" s="37" t="s">
        <v>2229</v>
      </c>
      <c r="J803" s="58">
        <v>180</v>
      </c>
      <c r="K803" s="37"/>
      <c r="L803" s="58">
        <v>180</v>
      </c>
      <c r="M803" s="37"/>
      <c r="N803" s="37"/>
      <c r="O803" s="37">
        <v>1</v>
      </c>
      <c r="P803" s="37">
        <v>120</v>
      </c>
      <c r="Q803" s="37">
        <v>480</v>
      </c>
      <c r="R803" s="37">
        <v>1</v>
      </c>
      <c r="S803" s="37">
        <v>9</v>
      </c>
      <c r="T803" s="37">
        <v>36</v>
      </c>
      <c r="U803" s="58" t="s">
        <v>2230</v>
      </c>
      <c r="V803" s="37" t="s">
        <v>42</v>
      </c>
      <c r="W803" s="37" t="s">
        <v>43</v>
      </c>
    </row>
    <row r="804" s="11" customFormat="1" ht="24" spans="1:23">
      <c r="A804" s="36">
        <v>792</v>
      </c>
      <c r="B804" s="58" t="s">
        <v>1896</v>
      </c>
      <c r="C804" s="58" t="s">
        <v>33</v>
      </c>
      <c r="D804" s="58" t="s">
        <v>37</v>
      </c>
      <c r="E804" s="37" t="s">
        <v>648</v>
      </c>
      <c r="F804" s="40">
        <v>44593</v>
      </c>
      <c r="G804" s="40">
        <v>44896</v>
      </c>
      <c r="H804" s="58" t="s">
        <v>1897</v>
      </c>
      <c r="I804" s="37" t="s">
        <v>2231</v>
      </c>
      <c r="J804" s="58">
        <v>20</v>
      </c>
      <c r="K804" s="37"/>
      <c r="L804" s="58">
        <v>20</v>
      </c>
      <c r="M804" s="37"/>
      <c r="N804" s="37"/>
      <c r="O804" s="37">
        <v>1</v>
      </c>
      <c r="P804" s="37">
        <v>84</v>
      </c>
      <c r="Q804" s="37">
        <v>252</v>
      </c>
      <c r="R804" s="37">
        <v>1</v>
      </c>
      <c r="S804" s="37">
        <v>7</v>
      </c>
      <c r="T804" s="37">
        <v>28</v>
      </c>
      <c r="U804" s="58" t="s">
        <v>2232</v>
      </c>
      <c r="V804" s="37" t="s">
        <v>42</v>
      </c>
      <c r="W804" s="37" t="s">
        <v>43</v>
      </c>
    </row>
    <row r="805" s="11" customFormat="1" ht="24" spans="1:23">
      <c r="A805" s="36">
        <v>793</v>
      </c>
      <c r="B805" s="58" t="s">
        <v>1925</v>
      </c>
      <c r="C805" s="58" t="s">
        <v>33</v>
      </c>
      <c r="D805" s="58" t="s">
        <v>37</v>
      </c>
      <c r="E805" s="37" t="s">
        <v>648</v>
      </c>
      <c r="F805" s="40">
        <v>44593</v>
      </c>
      <c r="G805" s="40">
        <v>44896</v>
      </c>
      <c r="H805" s="58" t="s">
        <v>1897</v>
      </c>
      <c r="I805" s="37" t="s">
        <v>2233</v>
      </c>
      <c r="J805" s="58">
        <v>60</v>
      </c>
      <c r="K805" s="37"/>
      <c r="L805" s="58">
        <v>60</v>
      </c>
      <c r="M805" s="37"/>
      <c r="N805" s="37"/>
      <c r="O805" s="37">
        <v>1</v>
      </c>
      <c r="P805" s="37">
        <v>92</v>
      </c>
      <c r="Q805" s="37">
        <v>360</v>
      </c>
      <c r="R805" s="37">
        <v>1</v>
      </c>
      <c r="S805" s="37">
        <v>7</v>
      </c>
      <c r="T805" s="37">
        <v>28</v>
      </c>
      <c r="U805" s="58" t="s">
        <v>2234</v>
      </c>
      <c r="V805" s="37" t="s">
        <v>42</v>
      </c>
      <c r="W805" s="37" t="s">
        <v>43</v>
      </c>
    </row>
    <row r="806" s="11" customFormat="1" ht="36" spans="1:23">
      <c r="A806" s="36">
        <v>794</v>
      </c>
      <c r="B806" s="58" t="s">
        <v>1896</v>
      </c>
      <c r="C806" s="58" t="s">
        <v>33</v>
      </c>
      <c r="D806" s="58" t="s">
        <v>37</v>
      </c>
      <c r="E806" s="37" t="s">
        <v>648</v>
      </c>
      <c r="F806" s="40">
        <v>44593</v>
      </c>
      <c r="G806" s="40">
        <v>44896</v>
      </c>
      <c r="H806" s="58" t="s">
        <v>1897</v>
      </c>
      <c r="I806" s="37" t="s">
        <v>2235</v>
      </c>
      <c r="J806" s="58">
        <v>60</v>
      </c>
      <c r="K806" s="37"/>
      <c r="L806" s="58">
        <v>60</v>
      </c>
      <c r="M806" s="37"/>
      <c r="N806" s="37"/>
      <c r="O806" s="37">
        <v>1</v>
      </c>
      <c r="P806" s="37">
        <v>92</v>
      </c>
      <c r="Q806" s="37">
        <v>360</v>
      </c>
      <c r="R806" s="37">
        <v>1</v>
      </c>
      <c r="S806" s="37">
        <v>7</v>
      </c>
      <c r="T806" s="37">
        <v>28</v>
      </c>
      <c r="U806" s="58" t="s">
        <v>2234</v>
      </c>
      <c r="V806" s="37" t="s">
        <v>42</v>
      </c>
      <c r="W806" s="37" t="s">
        <v>43</v>
      </c>
    </row>
    <row r="807" s="11" customFormat="1" ht="36" spans="1:23">
      <c r="A807" s="36">
        <v>795</v>
      </c>
      <c r="B807" s="58" t="s">
        <v>1896</v>
      </c>
      <c r="C807" s="58" t="s">
        <v>33</v>
      </c>
      <c r="D807" s="58" t="s">
        <v>37</v>
      </c>
      <c r="E807" s="37" t="s">
        <v>648</v>
      </c>
      <c r="F807" s="40">
        <v>44593</v>
      </c>
      <c r="G807" s="40">
        <v>44896</v>
      </c>
      <c r="H807" s="58" t="s">
        <v>1897</v>
      </c>
      <c r="I807" s="37" t="s">
        <v>2236</v>
      </c>
      <c r="J807" s="58">
        <v>150</v>
      </c>
      <c r="K807" s="37"/>
      <c r="L807" s="58">
        <v>150</v>
      </c>
      <c r="M807" s="37"/>
      <c r="N807" s="37"/>
      <c r="O807" s="37">
        <v>1</v>
      </c>
      <c r="P807" s="37">
        <v>92</v>
      </c>
      <c r="Q807" s="37">
        <v>360</v>
      </c>
      <c r="R807" s="37">
        <v>1</v>
      </c>
      <c r="S807" s="37">
        <v>7</v>
      </c>
      <c r="T807" s="37">
        <v>28</v>
      </c>
      <c r="U807" s="58" t="s">
        <v>2234</v>
      </c>
      <c r="V807" s="37" t="s">
        <v>42</v>
      </c>
      <c r="W807" s="37" t="s">
        <v>43</v>
      </c>
    </row>
    <row r="808" s="11" customFormat="1" ht="36" spans="1:23">
      <c r="A808" s="36">
        <v>796</v>
      </c>
      <c r="B808" s="58" t="s">
        <v>1896</v>
      </c>
      <c r="C808" s="58" t="s">
        <v>33</v>
      </c>
      <c r="D808" s="58" t="s">
        <v>37</v>
      </c>
      <c r="E808" s="37" t="s">
        <v>648</v>
      </c>
      <c r="F808" s="40">
        <v>44593</v>
      </c>
      <c r="G808" s="40">
        <v>44896</v>
      </c>
      <c r="H808" s="58" t="s">
        <v>1897</v>
      </c>
      <c r="I808" s="37" t="s">
        <v>2237</v>
      </c>
      <c r="J808" s="58">
        <v>150</v>
      </c>
      <c r="K808" s="37"/>
      <c r="L808" s="58">
        <v>150</v>
      </c>
      <c r="M808" s="37"/>
      <c r="N808" s="37"/>
      <c r="O808" s="37">
        <v>1</v>
      </c>
      <c r="P808" s="37">
        <v>70</v>
      </c>
      <c r="Q808" s="37">
        <v>295</v>
      </c>
      <c r="R808" s="37">
        <v>1</v>
      </c>
      <c r="S808" s="37">
        <v>5</v>
      </c>
      <c r="T808" s="37">
        <v>22</v>
      </c>
      <c r="U808" s="58" t="s">
        <v>2238</v>
      </c>
      <c r="V808" s="37" t="s">
        <v>42</v>
      </c>
      <c r="W808" s="37" t="s">
        <v>43</v>
      </c>
    </row>
    <row r="809" s="11" customFormat="1" ht="36" spans="1:23">
      <c r="A809" s="36">
        <v>797</v>
      </c>
      <c r="B809" s="58" t="s">
        <v>1896</v>
      </c>
      <c r="C809" s="58" t="s">
        <v>33</v>
      </c>
      <c r="D809" s="58" t="s">
        <v>37</v>
      </c>
      <c r="E809" s="37" t="s">
        <v>648</v>
      </c>
      <c r="F809" s="40">
        <v>44593</v>
      </c>
      <c r="G809" s="40">
        <v>44896</v>
      </c>
      <c r="H809" s="58" t="s">
        <v>1897</v>
      </c>
      <c r="I809" s="37" t="s">
        <v>2239</v>
      </c>
      <c r="J809" s="58">
        <v>60</v>
      </c>
      <c r="K809" s="37"/>
      <c r="L809" s="58">
        <v>60</v>
      </c>
      <c r="M809" s="37"/>
      <c r="N809" s="37"/>
      <c r="O809" s="37">
        <v>1</v>
      </c>
      <c r="P809" s="37">
        <v>90</v>
      </c>
      <c r="Q809" s="37">
        <v>325</v>
      </c>
      <c r="R809" s="37">
        <v>1</v>
      </c>
      <c r="S809" s="37">
        <v>7</v>
      </c>
      <c r="T809" s="37">
        <v>28</v>
      </c>
      <c r="U809" s="58" t="s">
        <v>2240</v>
      </c>
      <c r="V809" s="37" t="s">
        <v>42</v>
      </c>
      <c r="W809" s="37" t="s">
        <v>43</v>
      </c>
    </row>
    <row r="810" s="11" customFormat="1" ht="36" spans="1:23">
      <c r="A810" s="36">
        <v>798</v>
      </c>
      <c r="B810" s="58" t="s">
        <v>1896</v>
      </c>
      <c r="C810" s="58" t="s">
        <v>33</v>
      </c>
      <c r="D810" s="58" t="s">
        <v>37</v>
      </c>
      <c r="E810" s="37" t="s">
        <v>648</v>
      </c>
      <c r="F810" s="40">
        <v>44593</v>
      </c>
      <c r="G810" s="40">
        <v>44896</v>
      </c>
      <c r="H810" s="58" t="s">
        <v>1897</v>
      </c>
      <c r="I810" s="37" t="s">
        <v>2241</v>
      </c>
      <c r="J810" s="58">
        <v>10</v>
      </c>
      <c r="K810" s="37"/>
      <c r="L810" s="58">
        <v>10</v>
      </c>
      <c r="M810" s="37"/>
      <c r="N810" s="37"/>
      <c r="O810" s="37">
        <v>1</v>
      </c>
      <c r="P810" s="37">
        <v>97</v>
      </c>
      <c r="Q810" s="37">
        <v>346</v>
      </c>
      <c r="R810" s="37">
        <v>1</v>
      </c>
      <c r="S810" s="37">
        <v>7</v>
      </c>
      <c r="T810" s="37">
        <v>28</v>
      </c>
      <c r="U810" s="58" t="s">
        <v>2242</v>
      </c>
      <c r="V810" s="37" t="s">
        <v>42</v>
      </c>
      <c r="W810" s="37" t="s">
        <v>43</v>
      </c>
    </row>
    <row r="811" s="11" customFormat="1" ht="36" spans="1:23">
      <c r="A811" s="36">
        <v>799</v>
      </c>
      <c r="B811" s="58" t="s">
        <v>1896</v>
      </c>
      <c r="C811" s="58" t="s">
        <v>33</v>
      </c>
      <c r="D811" s="58" t="s">
        <v>37</v>
      </c>
      <c r="E811" s="37" t="s">
        <v>648</v>
      </c>
      <c r="F811" s="40">
        <v>44593</v>
      </c>
      <c r="G811" s="40">
        <v>44896</v>
      </c>
      <c r="H811" s="58" t="s">
        <v>1897</v>
      </c>
      <c r="I811" s="37" t="s">
        <v>2243</v>
      </c>
      <c r="J811" s="58">
        <v>12</v>
      </c>
      <c r="K811" s="37"/>
      <c r="L811" s="58">
        <v>12</v>
      </c>
      <c r="M811" s="37"/>
      <c r="N811" s="37"/>
      <c r="O811" s="37">
        <v>1</v>
      </c>
      <c r="P811" s="37">
        <v>375</v>
      </c>
      <c r="Q811" s="37">
        <v>375</v>
      </c>
      <c r="R811" s="37">
        <v>1</v>
      </c>
      <c r="S811" s="37">
        <v>9</v>
      </c>
      <c r="T811" s="37">
        <v>36</v>
      </c>
      <c r="U811" s="58" t="s">
        <v>2244</v>
      </c>
      <c r="V811" s="37" t="s">
        <v>42</v>
      </c>
      <c r="W811" s="37" t="s">
        <v>43</v>
      </c>
    </row>
    <row r="812" s="11" customFormat="1" ht="24" spans="1:23">
      <c r="A812" s="36">
        <v>800</v>
      </c>
      <c r="B812" s="58" t="s">
        <v>1896</v>
      </c>
      <c r="C812" s="58" t="s">
        <v>33</v>
      </c>
      <c r="D812" s="58" t="s">
        <v>37</v>
      </c>
      <c r="E812" s="37" t="s">
        <v>648</v>
      </c>
      <c r="F812" s="40">
        <v>44593</v>
      </c>
      <c r="G812" s="40">
        <v>44896</v>
      </c>
      <c r="H812" s="58" t="s">
        <v>1897</v>
      </c>
      <c r="I812" s="37" t="s">
        <v>2245</v>
      </c>
      <c r="J812" s="58">
        <v>8</v>
      </c>
      <c r="K812" s="37"/>
      <c r="L812" s="58">
        <v>8</v>
      </c>
      <c r="M812" s="37"/>
      <c r="N812" s="37"/>
      <c r="O812" s="37">
        <v>1</v>
      </c>
      <c r="P812" s="37">
        <v>70</v>
      </c>
      <c r="Q812" s="37">
        <v>291</v>
      </c>
      <c r="R812" s="37">
        <v>1</v>
      </c>
      <c r="S812" s="37">
        <v>5</v>
      </c>
      <c r="T812" s="37">
        <v>23</v>
      </c>
      <c r="U812" s="58" t="s">
        <v>2246</v>
      </c>
      <c r="V812" s="37" t="s">
        <v>42</v>
      </c>
      <c r="W812" s="37" t="s">
        <v>43</v>
      </c>
    </row>
    <row r="813" s="11" customFormat="1" ht="24" spans="1:23">
      <c r="A813" s="36">
        <v>801</v>
      </c>
      <c r="B813" s="58" t="s">
        <v>1896</v>
      </c>
      <c r="C813" s="58" t="s">
        <v>33</v>
      </c>
      <c r="D813" s="58" t="s">
        <v>37</v>
      </c>
      <c r="E813" s="37" t="s">
        <v>648</v>
      </c>
      <c r="F813" s="40">
        <v>44593</v>
      </c>
      <c r="G813" s="40">
        <v>44896</v>
      </c>
      <c r="H813" s="58" t="s">
        <v>1897</v>
      </c>
      <c r="I813" s="37" t="s">
        <v>2247</v>
      </c>
      <c r="J813" s="58">
        <v>150</v>
      </c>
      <c r="K813" s="37"/>
      <c r="L813" s="58">
        <v>150</v>
      </c>
      <c r="M813" s="37"/>
      <c r="N813" s="37"/>
      <c r="O813" s="37">
        <v>1</v>
      </c>
      <c r="P813" s="37">
        <v>80</v>
      </c>
      <c r="Q813" s="37">
        <v>285</v>
      </c>
      <c r="R813" s="37">
        <v>1</v>
      </c>
      <c r="S813" s="37">
        <v>7</v>
      </c>
      <c r="T813" s="37">
        <v>28</v>
      </c>
      <c r="U813" s="58" t="s">
        <v>2248</v>
      </c>
      <c r="V813" s="37" t="s">
        <v>42</v>
      </c>
      <c r="W813" s="37" t="s">
        <v>43</v>
      </c>
    </row>
    <row r="814" s="11" customFormat="1" ht="24" spans="1:23">
      <c r="A814" s="36">
        <v>802</v>
      </c>
      <c r="B814" s="58" t="s">
        <v>1896</v>
      </c>
      <c r="C814" s="58" t="s">
        <v>33</v>
      </c>
      <c r="D814" s="58" t="s">
        <v>37</v>
      </c>
      <c r="E814" s="37" t="s">
        <v>648</v>
      </c>
      <c r="F814" s="40">
        <v>44593</v>
      </c>
      <c r="G814" s="40">
        <v>44896</v>
      </c>
      <c r="H814" s="58" t="s">
        <v>1897</v>
      </c>
      <c r="I814" s="37" t="s">
        <v>2249</v>
      </c>
      <c r="J814" s="58">
        <v>12</v>
      </c>
      <c r="K814" s="37"/>
      <c r="L814" s="58">
        <v>12</v>
      </c>
      <c r="M814" s="37"/>
      <c r="N814" s="37"/>
      <c r="O814" s="37">
        <v>1</v>
      </c>
      <c r="P814" s="37">
        <v>85</v>
      </c>
      <c r="Q814" s="37">
        <v>317</v>
      </c>
      <c r="R814" s="37">
        <v>1</v>
      </c>
      <c r="S814" s="37">
        <v>7</v>
      </c>
      <c r="T814" s="37">
        <v>28</v>
      </c>
      <c r="U814" s="58" t="s">
        <v>2250</v>
      </c>
      <c r="V814" s="37" t="s">
        <v>42</v>
      </c>
      <c r="W814" s="37" t="s">
        <v>43</v>
      </c>
    </row>
    <row r="815" s="11" customFormat="1" ht="24" spans="1:23">
      <c r="A815" s="36">
        <v>803</v>
      </c>
      <c r="B815" s="58" t="s">
        <v>1896</v>
      </c>
      <c r="C815" s="58" t="s">
        <v>33</v>
      </c>
      <c r="D815" s="58" t="s">
        <v>37</v>
      </c>
      <c r="E815" s="37" t="s">
        <v>648</v>
      </c>
      <c r="F815" s="40">
        <v>44593</v>
      </c>
      <c r="G815" s="40">
        <v>44896</v>
      </c>
      <c r="H815" s="58" t="s">
        <v>1897</v>
      </c>
      <c r="I815" s="37" t="s">
        <v>2251</v>
      </c>
      <c r="J815" s="58">
        <v>7</v>
      </c>
      <c r="K815" s="37"/>
      <c r="L815" s="58">
        <v>7</v>
      </c>
      <c r="M815" s="37"/>
      <c r="N815" s="37"/>
      <c r="O815" s="37">
        <v>1</v>
      </c>
      <c r="P815" s="37">
        <v>317</v>
      </c>
      <c r="Q815" s="37">
        <v>317</v>
      </c>
      <c r="R815" s="37">
        <v>1</v>
      </c>
      <c r="S815" s="37">
        <v>7</v>
      </c>
      <c r="T815" s="37">
        <v>28</v>
      </c>
      <c r="U815" s="58" t="s">
        <v>2250</v>
      </c>
      <c r="V815" s="37" t="s">
        <v>42</v>
      </c>
      <c r="W815" s="37" t="s">
        <v>43</v>
      </c>
    </row>
    <row r="816" s="11" customFormat="1" ht="24" spans="1:23">
      <c r="A816" s="36">
        <v>804</v>
      </c>
      <c r="B816" s="58" t="s">
        <v>1896</v>
      </c>
      <c r="C816" s="58" t="s">
        <v>33</v>
      </c>
      <c r="D816" s="58" t="s">
        <v>37</v>
      </c>
      <c r="E816" s="37" t="s">
        <v>648</v>
      </c>
      <c r="F816" s="40">
        <v>44593</v>
      </c>
      <c r="G816" s="40">
        <v>44896</v>
      </c>
      <c r="H816" s="58" t="s">
        <v>1897</v>
      </c>
      <c r="I816" s="37" t="s">
        <v>2252</v>
      </c>
      <c r="J816" s="58">
        <v>80</v>
      </c>
      <c r="K816" s="37"/>
      <c r="L816" s="58">
        <v>80</v>
      </c>
      <c r="M816" s="37"/>
      <c r="N816" s="37"/>
      <c r="O816" s="37">
        <v>1</v>
      </c>
      <c r="P816" s="37">
        <v>160</v>
      </c>
      <c r="Q816" s="37">
        <v>568</v>
      </c>
      <c r="R816" s="37">
        <v>1</v>
      </c>
      <c r="S816" s="37">
        <v>12</v>
      </c>
      <c r="T816" s="37">
        <v>48</v>
      </c>
      <c r="U816" s="58" t="s">
        <v>2253</v>
      </c>
      <c r="V816" s="37" t="s">
        <v>42</v>
      </c>
      <c r="W816" s="37" t="s">
        <v>43</v>
      </c>
    </row>
    <row r="817" s="11" customFormat="1" ht="24" spans="1:23">
      <c r="A817" s="36">
        <v>805</v>
      </c>
      <c r="B817" s="58" t="s">
        <v>1896</v>
      </c>
      <c r="C817" s="58" t="s">
        <v>33</v>
      </c>
      <c r="D817" s="58" t="s">
        <v>37</v>
      </c>
      <c r="E817" s="37" t="s">
        <v>648</v>
      </c>
      <c r="F817" s="40">
        <v>44593</v>
      </c>
      <c r="G817" s="40">
        <v>44896</v>
      </c>
      <c r="H817" s="58" t="s">
        <v>1897</v>
      </c>
      <c r="I817" s="37" t="s">
        <v>2254</v>
      </c>
      <c r="J817" s="58">
        <v>80</v>
      </c>
      <c r="K817" s="37"/>
      <c r="L817" s="58">
        <v>80</v>
      </c>
      <c r="M817" s="37"/>
      <c r="N817" s="37"/>
      <c r="O817" s="37">
        <v>1</v>
      </c>
      <c r="P817" s="37">
        <v>158</v>
      </c>
      <c r="Q817" s="37">
        <v>358</v>
      </c>
      <c r="R817" s="37">
        <v>1</v>
      </c>
      <c r="S817" s="37">
        <v>11</v>
      </c>
      <c r="T817" s="37">
        <v>44</v>
      </c>
      <c r="U817" s="58" t="s">
        <v>2255</v>
      </c>
      <c r="V817" s="37" t="s">
        <v>42</v>
      </c>
      <c r="W817" s="37" t="s">
        <v>43</v>
      </c>
    </row>
    <row r="818" s="11" customFormat="1" ht="24" spans="1:23">
      <c r="A818" s="36">
        <v>806</v>
      </c>
      <c r="B818" s="58" t="s">
        <v>1896</v>
      </c>
      <c r="C818" s="58" t="s">
        <v>33</v>
      </c>
      <c r="D818" s="58" t="s">
        <v>37</v>
      </c>
      <c r="E818" s="37" t="s">
        <v>648</v>
      </c>
      <c r="F818" s="40">
        <v>44593</v>
      </c>
      <c r="G818" s="40">
        <v>44896</v>
      </c>
      <c r="H818" s="58" t="s">
        <v>1897</v>
      </c>
      <c r="I818" s="37" t="s">
        <v>2256</v>
      </c>
      <c r="J818" s="58">
        <v>120</v>
      </c>
      <c r="K818" s="37"/>
      <c r="L818" s="58">
        <v>120</v>
      </c>
      <c r="M818" s="37"/>
      <c r="N818" s="37"/>
      <c r="O818" s="37">
        <v>1</v>
      </c>
      <c r="P818" s="37">
        <v>120</v>
      </c>
      <c r="Q818" s="37">
        <v>785</v>
      </c>
      <c r="R818" s="37">
        <v>1</v>
      </c>
      <c r="S818" s="37">
        <v>9</v>
      </c>
      <c r="T818" s="37">
        <v>36</v>
      </c>
      <c r="U818" s="58" t="s">
        <v>2257</v>
      </c>
      <c r="V818" s="37" t="s">
        <v>42</v>
      </c>
      <c r="W818" s="37" t="s">
        <v>43</v>
      </c>
    </row>
    <row r="819" s="11" customFormat="1" ht="24" spans="1:23">
      <c r="A819" s="36">
        <v>807</v>
      </c>
      <c r="B819" s="58" t="s">
        <v>1896</v>
      </c>
      <c r="C819" s="58" t="s">
        <v>33</v>
      </c>
      <c r="D819" s="58" t="s">
        <v>37</v>
      </c>
      <c r="E819" s="37" t="s">
        <v>648</v>
      </c>
      <c r="F819" s="40">
        <v>44593</v>
      </c>
      <c r="G819" s="40">
        <v>44896</v>
      </c>
      <c r="H819" s="58" t="s">
        <v>1897</v>
      </c>
      <c r="I819" s="37" t="s">
        <v>2258</v>
      </c>
      <c r="J819" s="58">
        <v>50</v>
      </c>
      <c r="K819" s="37"/>
      <c r="L819" s="58">
        <v>50</v>
      </c>
      <c r="M819" s="37"/>
      <c r="N819" s="37"/>
      <c r="O819" s="37">
        <v>1</v>
      </c>
      <c r="P819" s="37">
        <v>256</v>
      </c>
      <c r="Q819" s="37">
        <v>950</v>
      </c>
      <c r="R819" s="37">
        <v>1</v>
      </c>
      <c r="S819" s="37">
        <v>19</v>
      </c>
      <c r="T819" s="37">
        <v>76</v>
      </c>
      <c r="U819" s="58" t="s">
        <v>2259</v>
      </c>
      <c r="V819" s="37" t="s">
        <v>42</v>
      </c>
      <c r="W819" s="37" t="s">
        <v>43</v>
      </c>
    </row>
    <row r="820" s="11" customFormat="1" ht="24" spans="1:23">
      <c r="A820" s="36">
        <v>808</v>
      </c>
      <c r="B820" s="58" t="s">
        <v>1896</v>
      </c>
      <c r="C820" s="58" t="s">
        <v>33</v>
      </c>
      <c r="D820" s="58" t="s">
        <v>37</v>
      </c>
      <c r="E820" s="37" t="s">
        <v>648</v>
      </c>
      <c r="F820" s="40">
        <v>44593</v>
      </c>
      <c r="G820" s="40">
        <v>44896</v>
      </c>
      <c r="H820" s="58" t="s">
        <v>1897</v>
      </c>
      <c r="I820" s="37" t="s">
        <v>2260</v>
      </c>
      <c r="J820" s="58">
        <v>120</v>
      </c>
      <c r="K820" s="37"/>
      <c r="L820" s="58">
        <v>120</v>
      </c>
      <c r="M820" s="37"/>
      <c r="N820" s="37"/>
      <c r="O820" s="37">
        <v>1</v>
      </c>
      <c r="P820" s="37">
        <v>280</v>
      </c>
      <c r="Q820" s="37">
        <v>960</v>
      </c>
      <c r="R820" s="37">
        <v>1</v>
      </c>
      <c r="S820" s="37">
        <v>24</v>
      </c>
      <c r="T820" s="37">
        <v>108</v>
      </c>
      <c r="U820" s="58" t="s">
        <v>2261</v>
      </c>
      <c r="V820" s="37" t="s">
        <v>42</v>
      </c>
      <c r="W820" s="37" t="s">
        <v>43</v>
      </c>
    </row>
    <row r="821" s="11" customFormat="1" ht="24" spans="1:23">
      <c r="A821" s="36">
        <v>809</v>
      </c>
      <c r="B821" s="58" t="s">
        <v>1896</v>
      </c>
      <c r="C821" s="58" t="s">
        <v>33</v>
      </c>
      <c r="D821" s="58" t="s">
        <v>37</v>
      </c>
      <c r="E821" s="37" t="s">
        <v>648</v>
      </c>
      <c r="F821" s="40">
        <v>44593</v>
      </c>
      <c r="G821" s="40">
        <v>44896</v>
      </c>
      <c r="H821" s="58" t="s">
        <v>1897</v>
      </c>
      <c r="I821" s="37" t="s">
        <v>2262</v>
      </c>
      <c r="J821" s="58">
        <v>60</v>
      </c>
      <c r="K821" s="37"/>
      <c r="L821" s="58">
        <v>60</v>
      </c>
      <c r="M821" s="37"/>
      <c r="N821" s="37"/>
      <c r="O821" s="37">
        <v>1</v>
      </c>
      <c r="P821" s="37">
        <v>120</v>
      </c>
      <c r="Q821" s="37">
        <v>600</v>
      </c>
      <c r="R821" s="37">
        <v>1</v>
      </c>
      <c r="S821" s="37">
        <v>10</v>
      </c>
      <c r="T821" s="37">
        <v>39</v>
      </c>
      <c r="U821" s="58" t="s">
        <v>2263</v>
      </c>
      <c r="V821" s="37" t="s">
        <v>42</v>
      </c>
      <c r="W821" s="37" t="s">
        <v>43</v>
      </c>
    </row>
    <row r="822" s="11" customFormat="1" ht="24" spans="1:23">
      <c r="A822" s="36">
        <v>810</v>
      </c>
      <c r="B822" s="58" t="s">
        <v>1896</v>
      </c>
      <c r="C822" s="58" t="s">
        <v>33</v>
      </c>
      <c r="D822" s="58" t="s">
        <v>37</v>
      </c>
      <c r="E822" s="37" t="s">
        <v>648</v>
      </c>
      <c r="F822" s="40">
        <v>44593</v>
      </c>
      <c r="G822" s="40">
        <v>44896</v>
      </c>
      <c r="H822" s="58" t="s">
        <v>1897</v>
      </c>
      <c r="I822" s="37" t="s">
        <v>2264</v>
      </c>
      <c r="J822" s="58">
        <v>60</v>
      </c>
      <c r="K822" s="37"/>
      <c r="L822" s="58">
        <v>60</v>
      </c>
      <c r="M822" s="37"/>
      <c r="N822" s="37"/>
      <c r="O822" s="37">
        <v>1</v>
      </c>
      <c r="P822" s="37">
        <v>150</v>
      </c>
      <c r="Q822" s="37">
        <v>680</v>
      </c>
      <c r="R822" s="37">
        <v>1</v>
      </c>
      <c r="S822" s="37">
        <v>10</v>
      </c>
      <c r="T822" s="37">
        <v>39</v>
      </c>
      <c r="U822" s="58" t="s">
        <v>2265</v>
      </c>
      <c r="V822" s="37" t="s">
        <v>42</v>
      </c>
      <c r="W822" s="37" t="s">
        <v>43</v>
      </c>
    </row>
    <row r="823" s="11" customFormat="1" ht="24" spans="1:23">
      <c r="A823" s="36">
        <v>811</v>
      </c>
      <c r="B823" s="58" t="s">
        <v>1896</v>
      </c>
      <c r="C823" s="58" t="s">
        <v>33</v>
      </c>
      <c r="D823" s="58" t="s">
        <v>37</v>
      </c>
      <c r="E823" s="37" t="s">
        <v>648</v>
      </c>
      <c r="F823" s="40">
        <v>44593</v>
      </c>
      <c r="G823" s="40">
        <v>44896</v>
      </c>
      <c r="H823" s="58" t="s">
        <v>1897</v>
      </c>
      <c r="I823" s="37" t="s">
        <v>2266</v>
      </c>
      <c r="J823" s="58">
        <v>40</v>
      </c>
      <c r="K823" s="37"/>
      <c r="L823" s="58">
        <v>40</v>
      </c>
      <c r="M823" s="37"/>
      <c r="N823" s="37"/>
      <c r="O823" s="37">
        <v>1</v>
      </c>
      <c r="P823" s="37">
        <v>70</v>
      </c>
      <c r="Q823" s="37">
        <v>500</v>
      </c>
      <c r="R823" s="37">
        <v>1</v>
      </c>
      <c r="S823" s="37">
        <v>6</v>
      </c>
      <c r="T823" s="37">
        <v>21</v>
      </c>
      <c r="U823" s="58" t="s">
        <v>2267</v>
      </c>
      <c r="V823" s="37" t="s">
        <v>42</v>
      </c>
      <c r="W823" s="37" t="s">
        <v>43</v>
      </c>
    </row>
    <row r="824" s="11" customFormat="1" ht="24" spans="1:23">
      <c r="A824" s="36">
        <v>812</v>
      </c>
      <c r="B824" s="58" t="s">
        <v>2001</v>
      </c>
      <c r="C824" s="58" t="s">
        <v>33</v>
      </c>
      <c r="D824" s="58" t="s">
        <v>54</v>
      </c>
      <c r="E824" s="37" t="s">
        <v>2268</v>
      </c>
      <c r="F824" s="40">
        <v>44593</v>
      </c>
      <c r="G824" s="40">
        <v>44896</v>
      </c>
      <c r="H824" s="58" t="s">
        <v>1897</v>
      </c>
      <c r="I824" s="37" t="s">
        <v>2269</v>
      </c>
      <c r="J824" s="58">
        <v>30</v>
      </c>
      <c r="K824" s="37"/>
      <c r="L824" s="58">
        <v>30</v>
      </c>
      <c r="M824" s="37"/>
      <c r="N824" s="37"/>
      <c r="O824" s="37">
        <v>1</v>
      </c>
      <c r="P824" s="37">
        <v>240</v>
      </c>
      <c r="Q824" s="37">
        <v>890</v>
      </c>
      <c r="R824" s="37">
        <v>1</v>
      </c>
      <c r="S824" s="37">
        <v>19</v>
      </c>
      <c r="T824" s="37">
        <v>76</v>
      </c>
      <c r="U824" s="58" t="s">
        <v>2270</v>
      </c>
      <c r="V824" s="37" t="s">
        <v>42</v>
      </c>
      <c r="W824" s="37" t="s">
        <v>43</v>
      </c>
    </row>
    <row r="825" s="11" customFormat="1" ht="36" spans="1:23">
      <c r="A825" s="36">
        <v>813</v>
      </c>
      <c r="B825" s="58" t="s">
        <v>2001</v>
      </c>
      <c r="C825" s="58" t="s">
        <v>33</v>
      </c>
      <c r="D825" s="58" t="s">
        <v>37</v>
      </c>
      <c r="E825" s="37" t="s">
        <v>2268</v>
      </c>
      <c r="F825" s="40">
        <v>44593</v>
      </c>
      <c r="G825" s="40">
        <v>44896</v>
      </c>
      <c r="H825" s="58" t="s">
        <v>1897</v>
      </c>
      <c r="I825" s="37" t="s">
        <v>2271</v>
      </c>
      <c r="J825" s="58">
        <v>50</v>
      </c>
      <c r="K825" s="37"/>
      <c r="L825" s="58">
        <v>50</v>
      </c>
      <c r="M825" s="37"/>
      <c r="N825" s="37"/>
      <c r="O825" s="37">
        <v>1</v>
      </c>
      <c r="P825" s="37">
        <v>98</v>
      </c>
      <c r="Q825" s="37">
        <v>480</v>
      </c>
      <c r="R825" s="37">
        <v>1</v>
      </c>
      <c r="S825" s="37">
        <v>8</v>
      </c>
      <c r="T825" s="37">
        <v>36</v>
      </c>
      <c r="U825" s="58" t="s">
        <v>2272</v>
      </c>
      <c r="V825" s="37" t="s">
        <v>42</v>
      </c>
      <c r="W825" s="37" t="s">
        <v>43</v>
      </c>
    </row>
    <row r="826" s="11" customFormat="1" ht="24" spans="1:23">
      <c r="A826" s="36">
        <v>814</v>
      </c>
      <c r="B826" s="58" t="s">
        <v>1896</v>
      </c>
      <c r="C826" s="58" t="s">
        <v>33</v>
      </c>
      <c r="D826" s="58" t="s">
        <v>37</v>
      </c>
      <c r="E826" s="37" t="s">
        <v>550</v>
      </c>
      <c r="F826" s="40">
        <v>44593</v>
      </c>
      <c r="G826" s="40">
        <v>44896</v>
      </c>
      <c r="H826" s="58" t="s">
        <v>1897</v>
      </c>
      <c r="I826" s="37" t="s">
        <v>2273</v>
      </c>
      <c r="J826" s="58">
        <v>150</v>
      </c>
      <c r="K826" s="37"/>
      <c r="L826" s="58">
        <v>150</v>
      </c>
      <c r="M826" s="37"/>
      <c r="N826" s="37"/>
      <c r="O826" s="37">
        <v>1</v>
      </c>
      <c r="P826" s="37">
        <v>372</v>
      </c>
      <c r="Q826" s="37">
        <v>1275</v>
      </c>
      <c r="R826" s="37"/>
      <c r="S826" s="37">
        <v>29</v>
      </c>
      <c r="T826" s="37">
        <v>116</v>
      </c>
      <c r="U826" s="58" t="s">
        <v>2274</v>
      </c>
      <c r="V826" s="37" t="s">
        <v>42</v>
      </c>
      <c r="W826" s="37" t="s">
        <v>43</v>
      </c>
    </row>
    <row r="827" s="11" customFormat="1" ht="24" spans="1:23">
      <c r="A827" s="36">
        <v>815</v>
      </c>
      <c r="B827" s="58" t="s">
        <v>1896</v>
      </c>
      <c r="C827" s="58" t="s">
        <v>33</v>
      </c>
      <c r="D827" s="58" t="s">
        <v>37</v>
      </c>
      <c r="E827" s="37" t="s">
        <v>550</v>
      </c>
      <c r="F827" s="40">
        <v>44593</v>
      </c>
      <c r="G827" s="40">
        <v>44896</v>
      </c>
      <c r="H827" s="58" t="s">
        <v>1897</v>
      </c>
      <c r="I827" s="37" t="s">
        <v>2273</v>
      </c>
      <c r="J827" s="58">
        <v>150</v>
      </c>
      <c r="K827" s="37"/>
      <c r="L827" s="58">
        <v>150</v>
      </c>
      <c r="M827" s="37"/>
      <c r="N827" s="37"/>
      <c r="O827" s="37">
        <v>1</v>
      </c>
      <c r="P827" s="37">
        <v>372</v>
      </c>
      <c r="Q827" s="37">
        <v>1275</v>
      </c>
      <c r="R827" s="37"/>
      <c r="S827" s="37">
        <v>29</v>
      </c>
      <c r="T827" s="37">
        <v>116</v>
      </c>
      <c r="U827" s="58" t="s">
        <v>2274</v>
      </c>
      <c r="V827" s="37" t="s">
        <v>42</v>
      </c>
      <c r="W827" s="37" t="s">
        <v>43</v>
      </c>
    </row>
    <row r="828" s="11" customFormat="1" ht="24" spans="1:23">
      <c r="A828" s="36">
        <v>816</v>
      </c>
      <c r="B828" s="58" t="s">
        <v>1896</v>
      </c>
      <c r="C828" s="58" t="s">
        <v>33</v>
      </c>
      <c r="D828" s="58" t="s">
        <v>37</v>
      </c>
      <c r="E828" s="37" t="s">
        <v>550</v>
      </c>
      <c r="F828" s="40">
        <v>44593</v>
      </c>
      <c r="G828" s="40">
        <v>44896</v>
      </c>
      <c r="H828" s="58" t="s">
        <v>1897</v>
      </c>
      <c r="I828" s="37" t="s">
        <v>2275</v>
      </c>
      <c r="J828" s="58">
        <v>110</v>
      </c>
      <c r="K828" s="37"/>
      <c r="L828" s="58">
        <v>110</v>
      </c>
      <c r="M828" s="37"/>
      <c r="N828" s="37"/>
      <c r="O828" s="37">
        <v>1</v>
      </c>
      <c r="P828" s="37">
        <v>536</v>
      </c>
      <c r="Q828" s="37">
        <v>2158</v>
      </c>
      <c r="R828" s="37"/>
      <c r="S828" s="37">
        <v>44</v>
      </c>
      <c r="T828" s="37">
        <v>154</v>
      </c>
      <c r="U828" s="58" t="s">
        <v>2276</v>
      </c>
      <c r="V828" s="37" t="s">
        <v>42</v>
      </c>
      <c r="W828" s="37" t="s">
        <v>43</v>
      </c>
    </row>
    <row r="829" s="11" customFormat="1" ht="24" spans="1:23">
      <c r="A829" s="36">
        <v>817</v>
      </c>
      <c r="B829" s="58" t="s">
        <v>1896</v>
      </c>
      <c r="C829" s="58" t="s">
        <v>33</v>
      </c>
      <c r="D829" s="58" t="s">
        <v>37</v>
      </c>
      <c r="E829" s="37" t="s">
        <v>557</v>
      </c>
      <c r="F829" s="40">
        <v>44593</v>
      </c>
      <c r="G829" s="40">
        <v>44896</v>
      </c>
      <c r="H829" s="58" t="s">
        <v>1897</v>
      </c>
      <c r="I829" s="37" t="s">
        <v>2277</v>
      </c>
      <c r="J829" s="58">
        <v>5</v>
      </c>
      <c r="K829" s="37"/>
      <c r="L829" s="58">
        <v>5</v>
      </c>
      <c r="M829" s="37"/>
      <c r="N829" s="37"/>
      <c r="O829" s="37">
        <v>1</v>
      </c>
      <c r="P829" s="37">
        <v>210</v>
      </c>
      <c r="Q829" s="37">
        <v>816</v>
      </c>
      <c r="R829" s="37">
        <v>1</v>
      </c>
      <c r="S829" s="37">
        <v>15</v>
      </c>
      <c r="T829" s="37">
        <v>54</v>
      </c>
      <c r="U829" s="58" t="s">
        <v>2278</v>
      </c>
      <c r="V829" s="37" t="s">
        <v>42</v>
      </c>
      <c r="W829" s="37" t="s">
        <v>43</v>
      </c>
    </row>
    <row r="830" s="11" customFormat="1" ht="24" spans="1:23">
      <c r="A830" s="36">
        <v>818</v>
      </c>
      <c r="B830" s="58" t="s">
        <v>1896</v>
      </c>
      <c r="C830" s="58" t="s">
        <v>33</v>
      </c>
      <c r="D830" s="58" t="s">
        <v>37</v>
      </c>
      <c r="E830" s="37" t="s">
        <v>557</v>
      </c>
      <c r="F830" s="40">
        <v>44593</v>
      </c>
      <c r="G830" s="40">
        <v>44896</v>
      </c>
      <c r="H830" s="58" t="s">
        <v>1897</v>
      </c>
      <c r="I830" s="37" t="s">
        <v>2279</v>
      </c>
      <c r="J830" s="58">
        <v>10</v>
      </c>
      <c r="K830" s="37"/>
      <c r="L830" s="58">
        <v>10</v>
      </c>
      <c r="M830" s="37"/>
      <c r="N830" s="37"/>
      <c r="O830" s="37">
        <v>1</v>
      </c>
      <c r="P830" s="37">
        <v>48</v>
      </c>
      <c r="Q830" s="37">
        <v>178</v>
      </c>
      <c r="R830" s="37">
        <v>1</v>
      </c>
      <c r="S830" s="37">
        <v>5</v>
      </c>
      <c r="T830" s="37">
        <v>17</v>
      </c>
      <c r="U830" s="58" t="s">
        <v>2280</v>
      </c>
      <c r="V830" s="37" t="s">
        <v>42</v>
      </c>
      <c r="W830" s="37" t="s">
        <v>43</v>
      </c>
    </row>
    <row r="831" s="11" customFormat="1" ht="24" spans="1:23">
      <c r="A831" s="36">
        <v>819</v>
      </c>
      <c r="B831" s="58" t="s">
        <v>1896</v>
      </c>
      <c r="C831" s="58" t="s">
        <v>33</v>
      </c>
      <c r="D831" s="58" t="s">
        <v>37</v>
      </c>
      <c r="E831" s="37" t="s">
        <v>557</v>
      </c>
      <c r="F831" s="40">
        <v>44593</v>
      </c>
      <c r="G831" s="40">
        <v>44896</v>
      </c>
      <c r="H831" s="58" t="s">
        <v>1897</v>
      </c>
      <c r="I831" s="37" t="s">
        <v>2281</v>
      </c>
      <c r="J831" s="58">
        <v>12</v>
      </c>
      <c r="K831" s="37"/>
      <c r="L831" s="58">
        <v>12</v>
      </c>
      <c r="M831" s="37"/>
      <c r="N831" s="37"/>
      <c r="O831" s="37">
        <v>1</v>
      </c>
      <c r="P831" s="37">
        <v>62</v>
      </c>
      <c r="Q831" s="37">
        <v>257</v>
      </c>
      <c r="R831" s="37">
        <v>1</v>
      </c>
      <c r="S831" s="37">
        <v>5</v>
      </c>
      <c r="T831" s="37">
        <v>17</v>
      </c>
      <c r="U831" s="58" t="s">
        <v>2282</v>
      </c>
      <c r="V831" s="37" t="s">
        <v>42</v>
      </c>
      <c r="W831" s="37" t="s">
        <v>43</v>
      </c>
    </row>
    <row r="832" s="11" customFormat="1" ht="24" spans="1:23">
      <c r="A832" s="36">
        <v>820</v>
      </c>
      <c r="B832" s="58" t="s">
        <v>1896</v>
      </c>
      <c r="C832" s="58" t="s">
        <v>33</v>
      </c>
      <c r="D832" s="58" t="s">
        <v>37</v>
      </c>
      <c r="E832" s="37" t="s">
        <v>557</v>
      </c>
      <c r="F832" s="40">
        <v>44593</v>
      </c>
      <c r="G832" s="40">
        <v>44896</v>
      </c>
      <c r="H832" s="58" t="s">
        <v>1897</v>
      </c>
      <c r="I832" s="37" t="s">
        <v>2283</v>
      </c>
      <c r="J832" s="58">
        <v>80</v>
      </c>
      <c r="K832" s="37"/>
      <c r="L832" s="58">
        <v>80</v>
      </c>
      <c r="M832" s="37"/>
      <c r="N832" s="37"/>
      <c r="O832" s="37">
        <v>1</v>
      </c>
      <c r="P832" s="37">
        <v>210</v>
      </c>
      <c r="Q832" s="37">
        <v>842</v>
      </c>
      <c r="R832" s="37">
        <v>1</v>
      </c>
      <c r="S832" s="37">
        <v>17</v>
      </c>
      <c r="T832" s="37">
        <v>68</v>
      </c>
      <c r="U832" s="58" t="s">
        <v>2284</v>
      </c>
      <c r="V832" s="37" t="s">
        <v>42</v>
      </c>
      <c r="W832" s="37" t="s">
        <v>43</v>
      </c>
    </row>
    <row r="833" s="11" customFormat="1" ht="24" spans="1:23">
      <c r="A833" s="36">
        <v>821</v>
      </c>
      <c r="B833" s="58" t="s">
        <v>1896</v>
      </c>
      <c r="C833" s="58" t="s">
        <v>33</v>
      </c>
      <c r="D833" s="58" t="s">
        <v>37</v>
      </c>
      <c r="E833" s="37" t="s">
        <v>557</v>
      </c>
      <c r="F833" s="40">
        <v>44593</v>
      </c>
      <c r="G833" s="40">
        <v>44896</v>
      </c>
      <c r="H833" s="58" t="s">
        <v>1897</v>
      </c>
      <c r="I833" s="37" t="s">
        <v>2285</v>
      </c>
      <c r="J833" s="58">
        <v>15</v>
      </c>
      <c r="K833" s="37"/>
      <c r="L833" s="58">
        <v>15</v>
      </c>
      <c r="M833" s="37"/>
      <c r="N833" s="37"/>
      <c r="O833" s="37">
        <v>1</v>
      </c>
      <c r="P833" s="37">
        <v>525</v>
      </c>
      <c r="Q833" s="37">
        <v>2268</v>
      </c>
      <c r="R833" s="37">
        <v>1</v>
      </c>
      <c r="S833" s="37">
        <v>38</v>
      </c>
      <c r="T833" s="37">
        <v>152</v>
      </c>
      <c r="U833" s="58" t="s">
        <v>2286</v>
      </c>
      <c r="V833" s="37" t="s">
        <v>42</v>
      </c>
      <c r="W833" s="37" t="s">
        <v>43</v>
      </c>
    </row>
    <row r="834" s="11" customFormat="1" ht="24" spans="1:23">
      <c r="A834" s="36">
        <v>822</v>
      </c>
      <c r="B834" s="58" t="s">
        <v>1896</v>
      </c>
      <c r="C834" s="58" t="s">
        <v>33</v>
      </c>
      <c r="D834" s="58" t="s">
        <v>37</v>
      </c>
      <c r="E834" s="37" t="s">
        <v>557</v>
      </c>
      <c r="F834" s="40">
        <v>44593</v>
      </c>
      <c r="G834" s="40">
        <v>44896</v>
      </c>
      <c r="H834" s="58" t="s">
        <v>1897</v>
      </c>
      <c r="I834" s="37" t="s">
        <v>2287</v>
      </c>
      <c r="J834" s="58">
        <v>270</v>
      </c>
      <c r="K834" s="37"/>
      <c r="L834" s="58">
        <v>270</v>
      </c>
      <c r="M834" s="37"/>
      <c r="N834" s="37"/>
      <c r="O834" s="37">
        <v>1</v>
      </c>
      <c r="P834" s="37">
        <v>621</v>
      </c>
      <c r="Q834" s="37">
        <v>2268</v>
      </c>
      <c r="R834" s="37">
        <v>1</v>
      </c>
      <c r="S834" s="37">
        <v>41</v>
      </c>
      <c r="T834" s="37">
        <v>123</v>
      </c>
      <c r="U834" s="58" t="s">
        <v>2288</v>
      </c>
      <c r="V834" s="37" t="s">
        <v>42</v>
      </c>
      <c r="W834" s="37" t="s">
        <v>43</v>
      </c>
    </row>
    <row r="835" s="11" customFormat="1" ht="24" spans="1:23">
      <c r="A835" s="36">
        <v>823</v>
      </c>
      <c r="B835" s="58" t="s">
        <v>1896</v>
      </c>
      <c r="C835" s="58" t="s">
        <v>33</v>
      </c>
      <c r="D835" s="58" t="s">
        <v>37</v>
      </c>
      <c r="E835" s="37" t="s">
        <v>567</v>
      </c>
      <c r="F835" s="40">
        <v>44593</v>
      </c>
      <c r="G835" s="40">
        <v>44896</v>
      </c>
      <c r="H835" s="58" t="s">
        <v>1897</v>
      </c>
      <c r="I835" s="37" t="s">
        <v>2289</v>
      </c>
      <c r="J835" s="58">
        <v>200</v>
      </c>
      <c r="K835" s="37"/>
      <c r="L835" s="58">
        <v>200</v>
      </c>
      <c r="M835" s="37"/>
      <c r="N835" s="37"/>
      <c r="O835" s="37">
        <v>1</v>
      </c>
      <c r="P835" s="37">
        <v>70</v>
      </c>
      <c r="Q835" s="37">
        <v>224</v>
      </c>
      <c r="R835" s="37">
        <v>1</v>
      </c>
      <c r="S835" s="37">
        <v>6</v>
      </c>
      <c r="T835" s="37">
        <v>24</v>
      </c>
      <c r="U835" s="58" t="s">
        <v>2290</v>
      </c>
      <c r="V835" s="37" t="s">
        <v>42</v>
      </c>
      <c r="W835" s="37" t="s">
        <v>43</v>
      </c>
    </row>
    <row r="836" s="11" customFormat="1" ht="24" spans="1:23">
      <c r="A836" s="36">
        <v>824</v>
      </c>
      <c r="B836" s="58" t="s">
        <v>1896</v>
      </c>
      <c r="C836" s="58" t="s">
        <v>33</v>
      </c>
      <c r="D836" s="58" t="s">
        <v>37</v>
      </c>
      <c r="E836" s="37" t="s">
        <v>567</v>
      </c>
      <c r="F836" s="40">
        <v>44593</v>
      </c>
      <c r="G836" s="40">
        <v>44896</v>
      </c>
      <c r="H836" s="58" t="s">
        <v>1897</v>
      </c>
      <c r="I836" s="37" t="s">
        <v>2291</v>
      </c>
      <c r="J836" s="58">
        <v>260</v>
      </c>
      <c r="K836" s="37"/>
      <c r="L836" s="58">
        <v>260</v>
      </c>
      <c r="M836" s="37"/>
      <c r="N836" s="37"/>
      <c r="O836" s="37">
        <v>1</v>
      </c>
      <c r="P836" s="37">
        <v>160</v>
      </c>
      <c r="Q836" s="37">
        <v>470</v>
      </c>
      <c r="R836" s="37">
        <v>1</v>
      </c>
      <c r="S836" s="37">
        <v>11</v>
      </c>
      <c r="T836" s="37">
        <v>44</v>
      </c>
      <c r="U836" s="58" t="s">
        <v>2292</v>
      </c>
      <c r="V836" s="37" t="s">
        <v>42</v>
      </c>
      <c r="W836" s="37" t="s">
        <v>43</v>
      </c>
    </row>
    <row r="837" s="11" customFormat="1" ht="24" spans="1:23">
      <c r="A837" s="36">
        <v>825</v>
      </c>
      <c r="B837" s="140" t="s">
        <v>2293</v>
      </c>
      <c r="C837" s="58" t="s">
        <v>33</v>
      </c>
      <c r="D837" s="58" t="s">
        <v>37</v>
      </c>
      <c r="E837" s="141" t="s">
        <v>557</v>
      </c>
      <c r="F837" s="40">
        <v>44562</v>
      </c>
      <c r="G837" s="40">
        <v>44896</v>
      </c>
      <c r="H837" s="58" t="s">
        <v>1897</v>
      </c>
      <c r="I837" s="147" t="s">
        <v>2294</v>
      </c>
      <c r="J837" s="58">
        <v>3500</v>
      </c>
      <c r="K837" s="37"/>
      <c r="L837" s="58">
        <v>3500</v>
      </c>
      <c r="M837" s="37"/>
      <c r="N837" s="37"/>
      <c r="O837" s="37">
        <v>5</v>
      </c>
      <c r="P837" s="37">
        <v>3240</v>
      </c>
      <c r="Q837" s="37">
        <v>12000</v>
      </c>
      <c r="R837" s="37">
        <v>1</v>
      </c>
      <c r="S837" s="37">
        <v>256</v>
      </c>
      <c r="T837" s="37">
        <v>1024</v>
      </c>
      <c r="U837" s="148" t="s">
        <v>2295</v>
      </c>
      <c r="V837" s="37" t="s">
        <v>42</v>
      </c>
      <c r="W837" s="37" t="s">
        <v>43</v>
      </c>
    </row>
    <row r="838" s="11" customFormat="1" ht="24" spans="1:23">
      <c r="A838" s="36">
        <v>826</v>
      </c>
      <c r="B838" s="140" t="s">
        <v>2296</v>
      </c>
      <c r="C838" s="58" t="s">
        <v>33</v>
      </c>
      <c r="D838" s="58" t="s">
        <v>54</v>
      </c>
      <c r="E838" s="37" t="s">
        <v>567</v>
      </c>
      <c r="F838" s="40">
        <v>44593</v>
      </c>
      <c r="G838" s="40">
        <v>44896</v>
      </c>
      <c r="H838" s="58" t="s">
        <v>1897</v>
      </c>
      <c r="I838" s="58" t="s">
        <v>2297</v>
      </c>
      <c r="J838" s="58">
        <v>40</v>
      </c>
      <c r="K838" s="37"/>
      <c r="L838" s="58">
        <v>40</v>
      </c>
      <c r="M838" s="37"/>
      <c r="N838" s="37"/>
      <c r="O838" s="37">
        <v>1</v>
      </c>
      <c r="P838" s="37">
        <v>124</v>
      </c>
      <c r="Q838" s="37">
        <v>456</v>
      </c>
      <c r="R838" s="37">
        <v>1</v>
      </c>
      <c r="S838" s="37">
        <v>12</v>
      </c>
      <c r="T838" s="37">
        <v>48</v>
      </c>
      <c r="U838" s="148" t="s">
        <v>2298</v>
      </c>
      <c r="V838" s="37" t="s">
        <v>42</v>
      </c>
      <c r="W838" s="37" t="s">
        <v>43</v>
      </c>
    </row>
    <row r="839" s="19" customFormat="1" ht="24" spans="1:23">
      <c r="A839" s="36">
        <v>827</v>
      </c>
      <c r="B839" s="142" t="s">
        <v>2299</v>
      </c>
      <c r="C839" s="58" t="s">
        <v>33</v>
      </c>
      <c r="D839" s="143" t="s">
        <v>37</v>
      </c>
      <c r="E839" s="144" t="s">
        <v>363</v>
      </c>
      <c r="F839" s="145">
        <v>44593</v>
      </c>
      <c r="G839" s="145">
        <v>44531</v>
      </c>
      <c r="H839" s="144" t="s">
        <v>2300</v>
      </c>
      <c r="I839" s="144" t="s">
        <v>2301</v>
      </c>
      <c r="J839" s="144">
        <v>20</v>
      </c>
      <c r="K839" s="144"/>
      <c r="L839" s="144">
        <v>20</v>
      </c>
      <c r="M839" s="144"/>
      <c r="N839" s="144"/>
      <c r="O839" s="144">
        <v>1</v>
      </c>
      <c r="P839" s="144"/>
      <c r="Q839" s="144"/>
      <c r="R839" s="144">
        <v>1</v>
      </c>
      <c r="S839" s="144">
        <v>89</v>
      </c>
      <c r="T839" s="144">
        <v>339</v>
      </c>
      <c r="U839" s="144" t="s">
        <v>2302</v>
      </c>
      <c r="V839" s="144" t="s">
        <v>42</v>
      </c>
      <c r="W839" s="103"/>
    </row>
    <row r="840" s="19" customFormat="1" ht="24" spans="1:23">
      <c r="A840" s="36">
        <v>828</v>
      </c>
      <c r="B840" s="142" t="s">
        <v>2299</v>
      </c>
      <c r="C840" s="58" t="s">
        <v>33</v>
      </c>
      <c r="D840" s="143" t="s">
        <v>37</v>
      </c>
      <c r="E840" s="144" t="s">
        <v>478</v>
      </c>
      <c r="F840" s="145">
        <v>44593</v>
      </c>
      <c r="G840" s="145">
        <v>44531</v>
      </c>
      <c r="H840" s="144" t="s">
        <v>2300</v>
      </c>
      <c r="I840" s="144" t="s">
        <v>2303</v>
      </c>
      <c r="J840" s="144">
        <v>64</v>
      </c>
      <c r="K840" s="144"/>
      <c r="L840" s="144">
        <v>64</v>
      </c>
      <c r="M840" s="144"/>
      <c r="N840" s="144"/>
      <c r="O840" s="144">
        <v>1</v>
      </c>
      <c r="P840" s="144"/>
      <c r="Q840" s="144"/>
      <c r="R840" s="144"/>
      <c r="S840" s="144">
        <v>18</v>
      </c>
      <c r="T840" s="144">
        <v>54</v>
      </c>
      <c r="U840" s="144" t="s">
        <v>2304</v>
      </c>
      <c r="V840" s="144" t="s">
        <v>42</v>
      </c>
      <c r="W840" s="103"/>
    </row>
    <row r="841" s="19" customFormat="1" ht="24" spans="1:23">
      <c r="A841" s="36">
        <v>829</v>
      </c>
      <c r="B841" s="142" t="s">
        <v>2299</v>
      </c>
      <c r="C841" s="58" t="s">
        <v>33</v>
      </c>
      <c r="D841" s="143" t="s">
        <v>37</v>
      </c>
      <c r="E841" s="144" t="s">
        <v>413</v>
      </c>
      <c r="F841" s="145">
        <v>44593</v>
      </c>
      <c r="G841" s="145">
        <v>44531</v>
      </c>
      <c r="H841" s="144" t="s">
        <v>2300</v>
      </c>
      <c r="I841" s="144" t="s">
        <v>2305</v>
      </c>
      <c r="J841" s="144">
        <v>20</v>
      </c>
      <c r="K841" s="144"/>
      <c r="L841" s="144">
        <v>20</v>
      </c>
      <c r="M841" s="144"/>
      <c r="N841" s="144"/>
      <c r="O841" s="144">
        <v>1</v>
      </c>
      <c r="P841" s="144"/>
      <c r="Q841" s="144"/>
      <c r="R841" s="144"/>
      <c r="S841" s="144">
        <v>103</v>
      </c>
      <c r="T841" s="144">
        <v>342</v>
      </c>
      <c r="U841" s="144" t="s">
        <v>2306</v>
      </c>
      <c r="V841" s="144" t="s">
        <v>42</v>
      </c>
      <c r="W841" s="103"/>
    </row>
    <row r="842" s="19" customFormat="1" ht="24" spans="1:23">
      <c r="A842" s="36">
        <v>830</v>
      </c>
      <c r="B842" s="142" t="s">
        <v>2299</v>
      </c>
      <c r="C842" s="58" t="s">
        <v>33</v>
      </c>
      <c r="D842" s="143" t="s">
        <v>37</v>
      </c>
      <c r="E842" s="144" t="s">
        <v>334</v>
      </c>
      <c r="F842" s="145">
        <v>44593</v>
      </c>
      <c r="G842" s="145">
        <v>44531</v>
      </c>
      <c r="H842" s="144" t="s">
        <v>2300</v>
      </c>
      <c r="I842" s="144" t="s">
        <v>2307</v>
      </c>
      <c r="J842" s="144">
        <v>30</v>
      </c>
      <c r="K842" s="144"/>
      <c r="L842" s="144">
        <v>30</v>
      </c>
      <c r="M842" s="144"/>
      <c r="N842" s="144"/>
      <c r="O842" s="144">
        <v>1</v>
      </c>
      <c r="P842" s="144"/>
      <c r="Q842" s="144"/>
      <c r="R842" s="144">
        <v>1</v>
      </c>
      <c r="S842" s="144">
        <v>65</v>
      </c>
      <c r="T842" s="144">
        <v>206</v>
      </c>
      <c r="U842" s="144" t="s">
        <v>2308</v>
      </c>
      <c r="V842" s="144" t="s">
        <v>42</v>
      </c>
      <c r="W842" s="103"/>
    </row>
    <row r="843" s="19" customFormat="1" ht="24" spans="1:23">
      <c r="A843" s="36">
        <v>831</v>
      </c>
      <c r="B843" s="142" t="s">
        <v>2299</v>
      </c>
      <c r="C843" s="58" t="s">
        <v>33</v>
      </c>
      <c r="D843" s="143" t="s">
        <v>37</v>
      </c>
      <c r="E843" s="144" t="s">
        <v>1637</v>
      </c>
      <c r="F843" s="145">
        <v>44743</v>
      </c>
      <c r="G843" s="145">
        <v>44531</v>
      </c>
      <c r="H843" s="144" t="s">
        <v>2300</v>
      </c>
      <c r="I843" s="144" t="s">
        <v>2309</v>
      </c>
      <c r="J843" s="144">
        <v>28</v>
      </c>
      <c r="K843" s="144"/>
      <c r="L843" s="144">
        <v>28</v>
      </c>
      <c r="M843" s="144"/>
      <c r="N843" s="144"/>
      <c r="O843" s="144">
        <v>1</v>
      </c>
      <c r="P843" s="144"/>
      <c r="Q843" s="144"/>
      <c r="R843" s="144">
        <v>1</v>
      </c>
      <c r="S843" s="144">
        <v>93</v>
      </c>
      <c r="T843" s="144">
        <v>385</v>
      </c>
      <c r="U843" s="144" t="s">
        <v>2310</v>
      </c>
      <c r="V843" s="144" t="s">
        <v>42</v>
      </c>
      <c r="W843" s="103"/>
    </row>
    <row r="844" s="19" customFormat="1" ht="24" spans="1:23">
      <c r="A844" s="36">
        <v>832</v>
      </c>
      <c r="B844" s="142" t="s">
        <v>2299</v>
      </c>
      <c r="C844" s="58" t="s">
        <v>33</v>
      </c>
      <c r="D844" s="143" t="s">
        <v>37</v>
      </c>
      <c r="E844" s="144" t="s">
        <v>407</v>
      </c>
      <c r="F844" s="145">
        <v>44713</v>
      </c>
      <c r="G844" s="145">
        <v>44501</v>
      </c>
      <c r="H844" s="144" t="s">
        <v>2300</v>
      </c>
      <c r="I844" s="144" t="s">
        <v>2311</v>
      </c>
      <c r="J844" s="144">
        <v>40</v>
      </c>
      <c r="K844" s="144"/>
      <c r="L844" s="144">
        <v>40</v>
      </c>
      <c r="M844" s="144"/>
      <c r="N844" s="144"/>
      <c r="O844" s="144">
        <v>1</v>
      </c>
      <c r="P844" s="144"/>
      <c r="Q844" s="144"/>
      <c r="R844" s="144"/>
      <c r="S844" s="144">
        <v>64</v>
      </c>
      <c r="T844" s="144">
        <v>239</v>
      </c>
      <c r="U844" s="144" t="s">
        <v>2312</v>
      </c>
      <c r="V844" s="144" t="s">
        <v>42</v>
      </c>
      <c r="W844" s="103"/>
    </row>
    <row r="845" s="19" customFormat="1" ht="24" spans="1:23">
      <c r="A845" s="36">
        <v>833</v>
      </c>
      <c r="B845" s="142" t="s">
        <v>2299</v>
      </c>
      <c r="C845" s="58" t="s">
        <v>33</v>
      </c>
      <c r="D845" s="49" t="s">
        <v>37</v>
      </c>
      <c r="E845" s="144" t="s">
        <v>407</v>
      </c>
      <c r="F845" s="145">
        <v>44713</v>
      </c>
      <c r="G845" s="145">
        <v>44501</v>
      </c>
      <c r="H845" s="144" t="s">
        <v>2300</v>
      </c>
      <c r="I845" s="144" t="s">
        <v>2313</v>
      </c>
      <c r="J845" s="144">
        <v>25</v>
      </c>
      <c r="K845" s="144"/>
      <c r="L845" s="144">
        <v>25</v>
      </c>
      <c r="M845" s="144"/>
      <c r="N845" s="144"/>
      <c r="O845" s="144">
        <v>1</v>
      </c>
      <c r="P845" s="144"/>
      <c r="Q845" s="144"/>
      <c r="R845" s="144"/>
      <c r="S845" s="144">
        <v>64</v>
      </c>
      <c r="T845" s="144">
        <v>239</v>
      </c>
      <c r="U845" s="144" t="s">
        <v>2312</v>
      </c>
      <c r="V845" s="144" t="s">
        <v>42</v>
      </c>
      <c r="W845" s="103"/>
    </row>
    <row r="846" s="19" customFormat="1" ht="24" spans="1:23">
      <c r="A846" s="36">
        <v>834</v>
      </c>
      <c r="B846" s="142" t="s">
        <v>2299</v>
      </c>
      <c r="C846" s="58" t="s">
        <v>33</v>
      </c>
      <c r="D846" s="143" t="s">
        <v>37</v>
      </c>
      <c r="E846" s="144" t="s">
        <v>762</v>
      </c>
      <c r="F846" s="145">
        <v>44562</v>
      </c>
      <c r="G846" s="145">
        <v>44531</v>
      </c>
      <c r="H846" s="144" t="s">
        <v>2300</v>
      </c>
      <c r="I846" s="144" t="s">
        <v>2314</v>
      </c>
      <c r="J846" s="144">
        <v>24</v>
      </c>
      <c r="K846" s="144"/>
      <c r="L846" s="144">
        <v>24</v>
      </c>
      <c r="M846" s="144"/>
      <c r="N846" s="144"/>
      <c r="O846" s="144">
        <v>1</v>
      </c>
      <c r="P846" s="144"/>
      <c r="Q846" s="144"/>
      <c r="R846" s="144">
        <v>1</v>
      </c>
      <c r="S846" s="144">
        <v>30</v>
      </c>
      <c r="T846" s="144">
        <v>120</v>
      </c>
      <c r="U846" s="144" t="s">
        <v>2315</v>
      </c>
      <c r="V846" s="144" t="s">
        <v>42</v>
      </c>
      <c r="W846" s="103"/>
    </row>
    <row r="847" s="19" customFormat="1" ht="24" spans="1:23">
      <c r="A847" s="36">
        <v>835</v>
      </c>
      <c r="B847" s="142" t="s">
        <v>2299</v>
      </c>
      <c r="C847" s="58" t="s">
        <v>33</v>
      </c>
      <c r="D847" s="143" t="s">
        <v>37</v>
      </c>
      <c r="E847" s="144" t="s">
        <v>762</v>
      </c>
      <c r="F847" s="145">
        <v>44562</v>
      </c>
      <c r="G847" s="145">
        <v>44531</v>
      </c>
      <c r="H847" s="144" t="s">
        <v>2300</v>
      </c>
      <c r="I847" s="144" t="s">
        <v>2316</v>
      </c>
      <c r="J847" s="144">
        <v>24</v>
      </c>
      <c r="K847" s="144"/>
      <c r="L847" s="144">
        <v>24</v>
      </c>
      <c r="M847" s="144"/>
      <c r="N847" s="144"/>
      <c r="O847" s="144">
        <v>1</v>
      </c>
      <c r="P847" s="144"/>
      <c r="Q847" s="144"/>
      <c r="R847" s="144">
        <v>1</v>
      </c>
      <c r="S847" s="144">
        <v>40</v>
      </c>
      <c r="T847" s="144">
        <v>160</v>
      </c>
      <c r="U847" s="144" t="s">
        <v>2317</v>
      </c>
      <c r="V847" s="144" t="s">
        <v>42</v>
      </c>
      <c r="W847" s="103"/>
    </row>
    <row r="848" s="19" customFormat="1" ht="24" spans="1:23">
      <c r="A848" s="36">
        <v>836</v>
      </c>
      <c r="B848" s="142" t="s">
        <v>2299</v>
      </c>
      <c r="C848" s="58" t="s">
        <v>33</v>
      </c>
      <c r="D848" s="143" t="s">
        <v>37</v>
      </c>
      <c r="E848" s="144" t="s">
        <v>762</v>
      </c>
      <c r="F848" s="145">
        <v>44562</v>
      </c>
      <c r="G848" s="145">
        <v>44531</v>
      </c>
      <c r="H848" s="144" t="s">
        <v>2300</v>
      </c>
      <c r="I848" s="144" t="s">
        <v>2318</v>
      </c>
      <c r="J848" s="144">
        <v>24</v>
      </c>
      <c r="K848" s="144"/>
      <c r="L848" s="144">
        <v>24</v>
      </c>
      <c r="M848" s="144"/>
      <c r="N848" s="144"/>
      <c r="O848" s="144">
        <v>1</v>
      </c>
      <c r="P848" s="144"/>
      <c r="Q848" s="144"/>
      <c r="R848" s="144">
        <v>1</v>
      </c>
      <c r="S848" s="144">
        <v>28</v>
      </c>
      <c r="T848" s="144">
        <v>117</v>
      </c>
      <c r="U848" s="144" t="s">
        <v>2319</v>
      </c>
      <c r="V848" s="144" t="s">
        <v>42</v>
      </c>
      <c r="W848" s="103"/>
    </row>
    <row r="849" s="19" customFormat="1" ht="24" spans="1:23">
      <c r="A849" s="36">
        <v>837</v>
      </c>
      <c r="B849" s="142" t="s">
        <v>2299</v>
      </c>
      <c r="C849" s="58" t="s">
        <v>33</v>
      </c>
      <c r="D849" s="143" t="s">
        <v>37</v>
      </c>
      <c r="E849" s="144" t="s">
        <v>762</v>
      </c>
      <c r="F849" s="145">
        <v>44562</v>
      </c>
      <c r="G849" s="145">
        <v>44531</v>
      </c>
      <c r="H849" s="144" t="s">
        <v>2300</v>
      </c>
      <c r="I849" s="144" t="s">
        <v>2320</v>
      </c>
      <c r="J849" s="144">
        <v>32</v>
      </c>
      <c r="K849" s="144"/>
      <c r="L849" s="144">
        <v>32</v>
      </c>
      <c r="M849" s="144"/>
      <c r="N849" s="144"/>
      <c r="O849" s="144">
        <v>1</v>
      </c>
      <c r="P849" s="144"/>
      <c r="Q849" s="144"/>
      <c r="R849" s="144">
        <v>1</v>
      </c>
      <c r="S849" s="144">
        <v>30</v>
      </c>
      <c r="T849" s="144">
        <v>120</v>
      </c>
      <c r="U849" s="144" t="s">
        <v>2315</v>
      </c>
      <c r="V849" s="144" t="s">
        <v>42</v>
      </c>
      <c r="W849" s="103"/>
    </row>
    <row r="850" s="19" customFormat="1" ht="24" spans="1:23">
      <c r="A850" s="36">
        <v>838</v>
      </c>
      <c r="B850" s="142" t="s">
        <v>2299</v>
      </c>
      <c r="C850" s="58" t="s">
        <v>33</v>
      </c>
      <c r="D850" s="143" t="s">
        <v>37</v>
      </c>
      <c r="E850" s="144" t="s">
        <v>762</v>
      </c>
      <c r="F850" s="145">
        <v>44562</v>
      </c>
      <c r="G850" s="145">
        <v>44531</v>
      </c>
      <c r="H850" s="144" t="s">
        <v>2300</v>
      </c>
      <c r="I850" s="144" t="s">
        <v>2320</v>
      </c>
      <c r="J850" s="144">
        <v>24</v>
      </c>
      <c r="K850" s="144"/>
      <c r="L850" s="144">
        <v>24</v>
      </c>
      <c r="M850" s="144"/>
      <c r="N850" s="144"/>
      <c r="O850" s="144">
        <v>1</v>
      </c>
      <c r="P850" s="144"/>
      <c r="Q850" s="144"/>
      <c r="R850" s="144">
        <v>1</v>
      </c>
      <c r="S850" s="144">
        <v>35</v>
      </c>
      <c r="T850" s="144">
        <v>126</v>
      </c>
      <c r="U850" s="144" t="s">
        <v>2321</v>
      </c>
      <c r="V850" s="144" t="s">
        <v>42</v>
      </c>
      <c r="W850" s="103"/>
    </row>
    <row r="851" s="19" customFormat="1" ht="24" spans="1:23">
      <c r="A851" s="36">
        <v>839</v>
      </c>
      <c r="B851" s="142" t="s">
        <v>2299</v>
      </c>
      <c r="C851" s="58" t="s">
        <v>33</v>
      </c>
      <c r="D851" s="143" t="s">
        <v>37</v>
      </c>
      <c r="E851" s="144" t="s">
        <v>762</v>
      </c>
      <c r="F851" s="145">
        <v>44562</v>
      </c>
      <c r="G851" s="145">
        <v>44531</v>
      </c>
      <c r="H851" s="144" t="s">
        <v>2300</v>
      </c>
      <c r="I851" s="144" t="s">
        <v>2322</v>
      </c>
      <c r="J851" s="144">
        <v>24</v>
      </c>
      <c r="K851" s="144"/>
      <c r="L851" s="144">
        <v>24</v>
      </c>
      <c r="M851" s="144"/>
      <c r="N851" s="144"/>
      <c r="O851" s="144">
        <v>1</v>
      </c>
      <c r="P851" s="144"/>
      <c r="Q851" s="144"/>
      <c r="R851" s="144">
        <v>1</v>
      </c>
      <c r="S851" s="144">
        <v>18</v>
      </c>
      <c r="T851" s="144">
        <v>89</v>
      </c>
      <c r="U851" s="144" t="s">
        <v>2323</v>
      </c>
      <c r="V851" s="144" t="s">
        <v>42</v>
      </c>
      <c r="W851" s="103"/>
    </row>
    <row r="852" s="19" customFormat="1" ht="24" spans="1:23">
      <c r="A852" s="36">
        <v>840</v>
      </c>
      <c r="B852" s="142" t="s">
        <v>2299</v>
      </c>
      <c r="C852" s="58" t="s">
        <v>33</v>
      </c>
      <c r="D852" s="143" t="s">
        <v>37</v>
      </c>
      <c r="E852" s="144" t="s">
        <v>762</v>
      </c>
      <c r="F852" s="145">
        <v>44562</v>
      </c>
      <c r="G852" s="145">
        <v>44531</v>
      </c>
      <c r="H852" s="144" t="s">
        <v>2300</v>
      </c>
      <c r="I852" s="144" t="s">
        <v>2324</v>
      </c>
      <c r="J852" s="144">
        <v>32</v>
      </c>
      <c r="K852" s="144"/>
      <c r="L852" s="144">
        <v>32</v>
      </c>
      <c r="M852" s="144"/>
      <c r="N852" s="144"/>
      <c r="O852" s="144">
        <v>1</v>
      </c>
      <c r="P852" s="144"/>
      <c r="Q852" s="144"/>
      <c r="R852" s="144">
        <v>1</v>
      </c>
      <c r="S852" s="144">
        <v>33</v>
      </c>
      <c r="T852" s="144">
        <v>173</v>
      </c>
      <c r="U852" s="144" t="s">
        <v>2325</v>
      </c>
      <c r="V852" s="144" t="s">
        <v>42</v>
      </c>
      <c r="W852" s="103"/>
    </row>
    <row r="853" s="19" customFormat="1" ht="24" spans="1:23">
      <c r="A853" s="36">
        <v>841</v>
      </c>
      <c r="B853" s="142" t="s">
        <v>2299</v>
      </c>
      <c r="C853" s="58" t="s">
        <v>33</v>
      </c>
      <c r="D853" s="143" t="s">
        <v>37</v>
      </c>
      <c r="E853" s="144" t="s">
        <v>762</v>
      </c>
      <c r="F853" s="145">
        <v>44562</v>
      </c>
      <c r="G853" s="145">
        <v>44531</v>
      </c>
      <c r="H853" s="144" t="s">
        <v>2300</v>
      </c>
      <c r="I853" s="144" t="s">
        <v>2326</v>
      </c>
      <c r="J853" s="144">
        <v>32</v>
      </c>
      <c r="K853" s="144"/>
      <c r="L853" s="144">
        <v>32</v>
      </c>
      <c r="M853" s="144"/>
      <c r="N853" s="144"/>
      <c r="O853" s="144">
        <v>1</v>
      </c>
      <c r="P853" s="144"/>
      <c r="Q853" s="144"/>
      <c r="R853" s="144">
        <v>1</v>
      </c>
      <c r="S853" s="144">
        <v>23</v>
      </c>
      <c r="T853" s="144">
        <v>110</v>
      </c>
      <c r="U853" s="144" t="s">
        <v>2327</v>
      </c>
      <c r="V853" s="144" t="s">
        <v>42</v>
      </c>
      <c r="W853" s="103"/>
    </row>
    <row r="854" s="19" customFormat="1" ht="24" spans="1:23">
      <c r="A854" s="36">
        <v>842</v>
      </c>
      <c r="B854" s="142" t="s">
        <v>2299</v>
      </c>
      <c r="C854" s="58" t="s">
        <v>33</v>
      </c>
      <c r="D854" s="143" t="s">
        <v>37</v>
      </c>
      <c r="E854" s="144" t="s">
        <v>762</v>
      </c>
      <c r="F854" s="145">
        <v>44562</v>
      </c>
      <c r="G854" s="145">
        <v>44531</v>
      </c>
      <c r="H854" s="144" t="s">
        <v>2300</v>
      </c>
      <c r="I854" s="144" t="s">
        <v>2328</v>
      </c>
      <c r="J854" s="144">
        <v>16</v>
      </c>
      <c r="K854" s="144"/>
      <c r="L854" s="144">
        <v>16</v>
      </c>
      <c r="M854" s="144"/>
      <c r="N854" s="144"/>
      <c r="O854" s="144">
        <v>1</v>
      </c>
      <c r="P854" s="144"/>
      <c r="Q854" s="144"/>
      <c r="R854" s="144">
        <v>1</v>
      </c>
      <c r="S854" s="144">
        <v>18</v>
      </c>
      <c r="T854" s="144">
        <v>90</v>
      </c>
      <c r="U854" s="144" t="s">
        <v>2329</v>
      </c>
      <c r="V854" s="144" t="s">
        <v>42</v>
      </c>
      <c r="W854" s="103"/>
    </row>
    <row r="855" s="19" customFormat="1" ht="24" spans="1:23">
      <c r="A855" s="36">
        <v>843</v>
      </c>
      <c r="B855" s="142" t="s">
        <v>2299</v>
      </c>
      <c r="C855" s="58" t="s">
        <v>33</v>
      </c>
      <c r="D855" s="143" t="s">
        <v>37</v>
      </c>
      <c r="E855" s="144" t="s">
        <v>762</v>
      </c>
      <c r="F855" s="145">
        <v>44562</v>
      </c>
      <c r="G855" s="145">
        <v>44531</v>
      </c>
      <c r="H855" s="144" t="s">
        <v>2300</v>
      </c>
      <c r="I855" s="144" t="s">
        <v>2330</v>
      </c>
      <c r="J855" s="144">
        <v>32</v>
      </c>
      <c r="K855" s="144"/>
      <c r="L855" s="144">
        <v>32</v>
      </c>
      <c r="M855" s="144"/>
      <c r="N855" s="144"/>
      <c r="O855" s="144">
        <v>1</v>
      </c>
      <c r="P855" s="144"/>
      <c r="Q855" s="144"/>
      <c r="R855" s="144">
        <v>1</v>
      </c>
      <c r="S855" s="144">
        <v>23</v>
      </c>
      <c r="T855" s="144">
        <v>116</v>
      </c>
      <c r="U855" s="144" t="s">
        <v>2331</v>
      </c>
      <c r="V855" s="144" t="s">
        <v>42</v>
      </c>
      <c r="W855" s="103"/>
    </row>
    <row r="856" s="19" customFormat="1" ht="24" spans="1:23">
      <c r="A856" s="36">
        <v>844</v>
      </c>
      <c r="B856" s="142" t="s">
        <v>2299</v>
      </c>
      <c r="C856" s="58" t="s">
        <v>33</v>
      </c>
      <c r="D856" s="143" t="s">
        <v>37</v>
      </c>
      <c r="E856" s="144" t="s">
        <v>762</v>
      </c>
      <c r="F856" s="145">
        <v>44562</v>
      </c>
      <c r="G856" s="145">
        <v>44531</v>
      </c>
      <c r="H856" s="144" t="s">
        <v>2300</v>
      </c>
      <c r="I856" s="144" t="s">
        <v>2332</v>
      </c>
      <c r="J856" s="144">
        <v>24</v>
      </c>
      <c r="K856" s="144"/>
      <c r="L856" s="144">
        <v>24</v>
      </c>
      <c r="M856" s="144"/>
      <c r="N856" s="144"/>
      <c r="O856" s="144">
        <v>1</v>
      </c>
      <c r="P856" s="144"/>
      <c r="Q856" s="144"/>
      <c r="R856" s="144">
        <v>1</v>
      </c>
      <c r="S856" s="144">
        <v>15</v>
      </c>
      <c r="T856" s="144">
        <v>80</v>
      </c>
      <c r="U856" s="144" t="s">
        <v>2333</v>
      </c>
      <c r="V856" s="144" t="s">
        <v>42</v>
      </c>
      <c r="W856" s="103"/>
    </row>
    <row r="857" s="19" customFormat="1" ht="24" spans="1:23">
      <c r="A857" s="36">
        <v>845</v>
      </c>
      <c r="B857" s="142" t="s">
        <v>2299</v>
      </c>
      <c r="C857" s="58" t="s">
        <v>33</v>
      </c>
      <c r="D857" s="143" t="s">
        <v>37</v>
      </c>
      <c r="E857" s="144" t="s">
        <v>762</v>
      </c>
      <c r="F857" s="145">
        <v>44562</v>
      </c>
      <c r="G857" s="145">
        <v>44531</v>
      </c>
      <c r="H857" s="144" t="s">
        <v>2300</v>
      </c>
      <c r="I857" s="144" t="s">
        <v>2334</v>
      </c>
      <c r="J857" s="144">
        <v>24</v>
      </c>
      <c r="K857" s="144"/>
      <c r="L857" s="144">
        <v>24</v>
      </c>
      <c r="M857" s="144"/>
      <c r="N857" s="144"/>
      <c r="O857" s="144">
        <v>1</v>
      </c>
      <c r="P857" s="144"/>
      <c r="Q857" s="144"/>
      <c r="R857" s="144">
        <v>1</v>
      </c>
      <c r="S857" s="144">
        <v>20</v>
      </c>
      <c r="T857" s="144">
        <v>90</v>
      </c>
      <c r="U857" s="144" t="s">
        <v>2335</v>
      </c>
      <c r="V857" s="144" t="s">
        <v>42</v>
      </c>
      <c r="W857" s="103"/>
    </row>
    <row r="858" s="19" customFormat="1" ht="24" spans="1:23">
      <c r="A858" s="36">
        <v>846</v>
      </c>
      <c r="B858" s="142" t="s">
        <v>2299</v>
      </c>
      <c r="C858" s="58" t="s">
        <v>33</v>
      </c>
      <c r="D858" s="143" t="s">
        <v>37</v>
      </c>
      <c r="E858" s="144" t="s">
        <v>762</v>
      </c>
      <c r="F858" s="145">
        <v>44562</v>
      </c>
      <c r="G858" s="145">
        <v>44531</v>
      </c>
      <c r="H858" s="144" t="s">
        <v>2300</v>
      </c>
      <c r="I858" s="144" t="s">
        <v>2336</v>
      </c>
      <c r="J858" s="144">
        <v>24</v>
      </c>
      <c r="K858" s="144"/>
      <c r="L858" s="144">
        <v>24</v>
      </c>
      <c r="M858" s="144"/>
      <c r="N858" s="144"/>
      <c r="O858" s="144">
        <v>1</v>
      </c>
      <c r="P858" s="144"/>
      <c r="Q858" s="144"/>
      <c r="R858" s="144">
        <v>1</v>
      </c>
      <c r="S858" s="144">
        <v>14</v>
      </c>
      <c r="T858" s="144">
        <v>54</v>
      </c>
      <c r="U858" s="144" t="s">
        <v>2337</v>
      </c>
      <c r="V858" s="144" t="s">
        <v>42</v>
      </c>
      <c r="W858" s="103"/>
    </row>
    <row r="859" s="19" customFormat="1" ht="24" spans="1:23">
      <c r="A859" s="36">
        <v>847</v>
      </c>
      <c r="B859" s="142" t="s">
        <v>2299</v>
      </c>
      <c r="C859" s="58" t="s">
        <v>33</v>
      </c>
      <c r="D859" s="143" t="s">
        <v>37</v>
      </c>
      <c r="E859" s="144" t="s">
        <v>152</v>
      </c>
      <c r="F859" s="145">
        <v>44562</v>
      </c>
      <c r="G859" s="145">
        <v>44531</v>
      </c>
      <c r="H859" s="144" t="s">
        <v>2300</v>
      </c>
      <c r="I859" s="144" t="s">
        <v>2338</v>
      </c>
      <c r="J859" s="144">
        <v>50</v>
      </c>
      <c r="K859" s="144"/>
      <c r="L859" s="144">
        <v>50</v>
      </c>
      <c r="M859" s="144"/>
      <c r="N859" s="144"/>
      <c r="O859" s="144">
        <v>1</v>
      </c>
      <c r="P859" s="144"/>
      <c r="Q859" s="144"/>
      <c r="R859" s="144"/>
      <c r="S859" s="144">
        <v>102</v>
      </c>
      <c r="T859" s="144">
        <v>371</v>
      </c>
      <c r="U859" s="144" t="s">
        <v>2339</v>
      </c>
      <c r="V859" s="144" t="s">
        <v>42</v>
      </c>
      <c r="W859" s="103"/>
    </row>
    <row r="860" s="19" customFormat="1" ht="24" spans="1:23">
      <c r="A860" s="36">
        <v>848</v>
      </c>
      <c r="B860" s="142" t="s">
        <v>2299</v>
      </c>
      <c r="C860" s="58" t="s">
        <v>33</v>
      </c>
      <c r="D860" s="146" t="s">
        <v>37</v>
      </c>
      <c r="E860" s="144" t="s">
        <v>2340</v>
      </c>
      <c r="F860" s="145">
        <v>44562</v>
      </c>
      <c r="G860" s="145">
        <v>44409</v>
      </c>
      <c r="H860" s="144" t="s">
        <v>2300</v>
      </c>
      <c r="I860" s="144" t="s">
        <v>2341</v>
      </c>
      <c r="J860" s="144">
        <v>38</v>
      </c>
      <c r="K860" s="144"/>
      <c r="L860" s="144">
        <v>38</v>
      </c>
      <c r="M860" s="144"/>
      <c r="N860" s="144"/>
      <c r="O860" s="144">
        <v>1</v>
      </c>
      <c r="P860" s="144"/>
      <c r="Q860" s="144"/>
      <c r="R860" s="144">
        <v>1</v>
      </c>
      <c r="S860" s="144">
        <v>12</v>
      </c>
      <c r="T860" s="144">
        <v>65</v>
      </c>
      <c r="U860" s="144" t="s">
        <v>2342</v>
      </c>
      <c r="V860" s="144" t="s">
        <v>42</v>
      </c>
      <c r="W860" s="103"/>
    </row>
    <row r="861" s="19" customFormat="1" ht="24" spans="1:23">
      <c r="A861" s="36">
        <v>849</v>
      </c>
      <c r="B861" s="142" t="s">
        <v>2299</v>
      </c>
      <c r="C861" s="58" t="s">
        <v>33</v>
      </c>
      <c r="D861" s="146" t="s">
        <v>37</v>
      </c>
      <c r="E861" s="144" t="s">
        <v>2340</v>
      </c>
      <c r="F861" s="145">
        <v>44562</v>
      </c>
      <c r="G861" s="145">
        <v>44378</v>
      </c>
      <c r="H861" s="144" t="s">
        <v>2300</v>
      </c>
      <c r="I861" s="144" t="s">
        <v>2343</v>
      </c>
      <c r="J861" s="144">
        <v>22.5</v>
      </c>
      <c r="K861" s="144"/>
      <c r="L861" s="144">
        <v>22.5</v>
      </c>
      <c r="M861" s="144"/>
      <c r="N861" s="144"/>
      <c r="O861" s="144">
        <v>1</v>
      </c>
      <c r="P861" s="144"/>
      <c r="Q861" s="144"/>
      <c r="R861" s="144">
        <v>1</v>
      </c>
      <c r="S861" s="144">
        <v>15</v>
      </c>
      <c r="T861" s="144">
        <v>62</v>
      </c>
      <c r="U861" s="144" t="s">
        <v>2344</v>
      </c>
      <c r="V861" s="144" t="s">
        <v>42</v>
      </c>
      <c r="W861" s="103"/>
    </row>
    <row r="862" s="19" customFormat="1" ht="24" spans="1:23">
      <c r="A862" s="36">
        <v>850</v>
      </c>
      <c r="B862" s="142" t="s">
        <v>2299</v>
      </c>
      <c r="C862" s="58" t="s">
        <v>33</v>
      </c>
      <c r="D862" s="146" t="s">
        <v>37</v>
      </c>
      <c r="E862" s="144" t="s">
        <v>2340</v>
      </c>
      <c r="F862" s="145">
        <v>44562</v>
      </c>
      <c r="G862" s="145">
        <v>44409</v>
      </c>
      <c r="H862" s="144" t="s">
        <v>2300</v>
      </c>
      <c r="I862" s="144" t="s">
        <v>2345</v>
      </c>
      <c r="J862" s="144">
        <v>43.2</v>
      </c>
      <c r="K862" s="144"/>
      <c r="L862" s="144">
        <v>43.2</v>
      </c>
      <c r="M862" s="144"/>
      <c r="N862" s="144"/>
      <c r="O862" s="144">
        <v>1</v>
      </c>
      <c r="P862" s="144"/>
      <c r="Q862" s="144"/>
      <c r="R862" s="144">
        <v>1</v>
      </c>
      <c r="S862" s="144">
        <v>30</v>
      </c>
      <c r="T862" s="144">
        <v>131</v>
      </c>
      <c r="U862" s="144" t="s">
        <v>2346</v>
      </c>
      <c r="V862" s="144" t="s">
        <v>42</v>
      </c>
      <c r="W862" s="103"/>
    </row>
    <row r="863" s="19" customFormat="1" ht="24" spans="1:23">
      <c r="A863" s="36">
        <v>851</v>
      </c>
      <c r="B863" s="142" t="s">
        <v>2299</v>
      </c>
      <c r="C863" s="58" t="s">
        <v>33</v>
      </c>
      <c r="D863" s="146" t="s">
        <v>37</v>
      </c>
      <c r="E863" s="144" t="s">
        <v>2340</v>
      </c>
      <c r="F863" s="145">
        <v>44562</v>
      </c>
      <c r="G863" s="145">
        <v>44409</v>
      </c>
      <c r="H863" s="144" t="s">
        <v>2300</v>
      </c>
      <c r="I863" s="144" t="s">
        <v>2347</v>
      </c>
      <c r="J863" s="144">
        <v>13.5</v>
      </c>
      <c r="K863" s="144"/>
      <c r="L863" s="144">
        <v>13.5</v>
      </c>
      <c r="M863" s="144"/>
      <c r="N863" s="144"/>
      <c r="O863" s="144">
        <v>1</v>
      </c>
      <c r="P863" s="144"/>
      <c r="Q863" s="144"/>
      <c r="R863" s="144">
        <v>1</v>
      </c>
      <c r="S863" s="144">
        <v>9</v>
      </c>
      <c r="T863" s="144">
        <v>40</v>
      </c>
      <c r="U863" s="144" t="s">
        <v>2348</v>
      </c>
      <c r="V863" s="144" t="s">
        <v>42</v>
      </c>
      <c r="W863" s="103"/>
    </row>
    <row r="864" s="19" customFormat="1" ht="24" spans="1:23">
      <c r="A864" s="36">
        <v>852</v>
      </c>
      <c r="B864" s="142" t="s">
        <v>2299</v>
      </c>
      <c r="C864" s="58" t="s">
        <v>33</v>
      </c>
      <c r="D864" s="146" t="s">
        <v>37</v>
      </c>
      <c r="E864" s="144" t="s">
        <v>323</v>
      </c>
      <c r="F864" s="145">
        <v>44562</v>
      </c>
      <c r="G864" s="145">
        <v>44531</v>
      </c>
      <c r="H864" s="144" t="s">
        <v>2300</v>
      </c>
      <c r="I864" s="144" t="s">
        <v>2349</v>
      </c>
      <c r="J864" s="144">
        <v>50</v>
      </c>
      <c r="K864" s="144"/>
      <c r="L864" s="144">
        <v>50</v>
      </c>
      <c r="M864" s="144"/>
      <c r="N864" s="144"/>
      <c r="O864" s="144">
        <v>1</v>
      </c>
      <c r="P864" s="144"/>
      <c r="Q864" s="144"/>
      <c r="R864" s="144"/>
      <c r="S864" s="144">
        <v>73</v>
      </c>
      <c r="T864" s="144">
        <v>291</v>
      </c>
      <c r="U864" s="144" t="s">
        <v>2350</v>
      </c>
      <c r="V864" s="144" t="s">
        <v>42</v>
      </c>
      <c r="W864" s="103"/>
    </row>
    <row r="865" s="19" customFormat="1" ht="24" spans="1:23">
      <c r="A865" s="36">
        <v>853</v>
      </c>
      <c r="B865" s="142" t="s">
        <v>2299</v>
      </c>
      <c r="C865" s="58" t="s">
        <v>33</v>
      </c>
      <c r="D865" s="146" t="s">
        <v>37</v>
      </c>
      <c r="E865" s="144" t="s">
        <v>323</v>
      </c>
      <c r="F865" s="145">
        <v>44562</v>
      </c>
      <c r="G865" s="145">
        <v>44531</v>
      </c>
      <c r="H865" s="144" t="s">
        <v>2300</v>
      </c>
      <c r="I865" s="144" t="s">
        <v>2351</v>
      </c>
      <c r="J865" s="144">
        <v>50</v>
      </c>
      <c r="K865" s="144"/>
      <c r="L865" s="144">
        <v>50</v>
      </c>
      <c r="M865" s="144"/>
      <c r="N865" s="144"/>
      <c r="O865" s="144">
        <v>1</v>
      </c>
      <c r="P865" s="144"/>
      <c r="Q865" s="144"/>
      <c r="R865" s="144"/>
      <c r="S865" s="144">
        <v>94</v>
      </c>
      <c r="T865" s="144">
        <v>324</v>
      </c>
      <c r="U865" s="144" t="s">
        <v>2352</v>
      </c>
      <c r="V865" s="144" t="s">
        <v>42</v>
      </c>
      <c r="W865" s="103"/>
    </row>
    <row r="866" s="19" customFormat="1" ht="24" spans="1:23">
      <c r="A866" s="36">
        <v>854</v>
      </c>
      <c r="B866" s="142" t="s">
        <v>2299</v>
      </c>
      <c r="C866" s="58" t="s">
        <v>33</v>
      </c>
      <c r="D866" s="146" t="s">
        <v>37</v>
      </c>
      <c r="E866" s="144" t="s">
        <v>2353</v>
      </c>
      <c r="F866" s="145">
        <v>44562</v>
      </c>
      <c r="G866" s="145">
        <v>44531</v>
      </c>
      <c r="H866" s="144" t="s">
        <v>2300</v>
      </c>
      <c r="I866" s="144" t="s">
        <v>2354</v>
      </c>
      <c r="J866" s="144">
        <v>8</v>
      </c>
      <c r="K866" s="144"/>
      <c r="L866" s="144">
        <v>8</v>
      </c>
      <c r="M866" s="144"/>
      <c r="N866" s="144"/>
      <c r="O866" s="144">
        <v>1</v>
      </c>
      <c r="P866" s="144"/>
      <c r="Q866" s="144"/>
      <c r="R866" s="144">
        <v>1</v>
      </c>
      <c r="S866" s="144">
        <v>33</v>
      </c>
      <c r="T866" s="144">
        <v>114</v>
      </c>
      <c r="U866" s="144" t="s">
        <v>2355</v>
      </c>
      <c r="V866" s="144" t="s">
        <v>42</v>
      </c>
      <c r="W866" s="103"/>
    </row>
    <row r="867" s="19" customFormat="1" ht="24" spans="1:23">
      <c r="A867" s="36">
        <v>855</v>
      </c>
      <c r="B867" s="142" t="s">
        <v>2299</v>
      </c>
      <c r="C867" s="58" t="s">
        <v>33</v>
      </c>
      <c r="D867" s="146" t="s">
        <v>37</v>
      </c>
      <c r="E867" s="144" t="s">
        <v>2353</v>
      </c>
      <c r="F867" s="145">
        <v>44562</v>
      </c>
      <c r="G867" s="145">
        <v>44531</v>
      </c>
      <c r="H867" s="144" t="s">
        <v>2300</v>
      </c>
      <c r="I867" s="144" t="s">
        <v>2356</v>
      </c>
      <c r="J867" s="144">
        <v>18</v>
      </c>
      <c r="K867" s="144"/>
      <c r="L867" s="144">
        <v>18</v>
      </c>
      <c r="M867" s="144"/>
      <c r="N867" s="144"/>
      <c r="O867" s="144">
        <v>1</v>
      </c>
      <c r="P867" s="144"/>
      <c r="Q867" s="144"/>
      <c r="R867" s="144">
        <v>1</v>
      </c>
      <c r="S867" s="144">
        <v>33</v>
      </c>
      <c r="T867" s="144">
        <v>114</v>
      </c>
      <c r="U867" s="144" t="s">
        <v>2355</v>
      </c>
      <c r="V867" s="144" t="s">
        <v>42</v>
      </c>
      <c r="W867" s="103"/>
    </row>
    <row r="868" s="19" customFormat="1" ht="24" spans="1:23">
      <c r="A868" s="36">
        <v>856</v>
      </c>
      <c r="B868" s="142" t="s">
        <v>2299</v>
      </c>
      <c r="C868" s="58" t="s">
        <v>33</v>
      </c>
      <c r="D868" s="146" t="s">
        <v>37</v>
      </c>
      <c r="E868" s="144" t="s">
        <v>2353</v>
      </c>
      <c r="F868" s="145">
        <v>44562</v>
      </c>
      <c r="G868" s="145">
        <v>44531</v>
      </c>
      <c r="H868" s="144" t="s">
        <v>2300</v>
      </c>
      <c r="I868" s="144" t="s">
        <v>2357</v>
      </c>
      <c r="J868" s="144">
        <v>24</v>
      </c>
      <c r="K868" s="144"/>
      <c r="L868" s="144">
        <v>24</v>
      </c>
      <c r="M868" s="144"/>
      <c r="N868" s="144"/>
      <c r="O868" s="144">
        <v>1</v>
      </c>
      <c r="P868" s="144"/>
      <c r="Q868" s="144"/>
      <c r="R868" s="144">
        <v>1</v>
      </c>
      <c r="S868" s="144">
        <v>22</v>
      </c>
      <c r="T868" s="144">
        <v>102</v>
      </c>
      <c r="U868" s="144" t="s">
        <v>2358</v>
      </c>
      <c r="V868" s="144" t="s">
        <v>42</v>
      </c>
      <c r="W868" s="103"/>
    </row>
    <row r="869" s="19" customFormat="1" ht="24" spans="1:23">
      <c r="A869" s="36">
        <v>857</v>
      </c>
      <c r="B869" s="142" t="s">
        <v>2299</v>
      </c>
      <c r="C869" s="58" t="s">
        <v>33</v>
      </c>
      <c r="D869" s="146" t="s">
        <v>37</v>
      </c>
      <c r="E869" s="144" t="s">
        <v>1069</v>
      </c>
      <c r="F869" s="145">
        <v>44562</v>
      </c>
      <c r="G869" s="145">
        <v>44531</v>
      </c>
      <c r="H869" s="144" t="s">
        <v>2300</v>
      </c>
      <c r="I869" s="144" t="s">
        <v>2359</v>
      </c>
      <c r="J869" s="144">
        <v>16</v>
      </c>
      <c r="K869" s="144"/>
      <c r="L869" s="144">
        <v>16</v>
      </c>
      <c r="M869" s="144"/>
      <c r="N869" s="144"/>
      <c r="O869" s="144">
        <v>1</v>
      </c>
      <c r="P869" s="144"/>
      <c r="Q869" s="144"/>
      <c r="R869" s="144">
        <v>1</v>
      </c>
      <c r="S869" s="144">
        <v>20</v>
      </c>
      <c r="T869" s="144">
        <v>65</v>
      </c>
      <c r="U869" s="144" t="s">
        <v>2360</v>
      </c>
      <c r="V869" s="144" t="s">
        <v>42</v>
      </c>
      <c r="W869" s="103"/>
    </row>
    <row r="870" s="19" customFormat="1" ht="24" spans="1:23">
      <c r="A870" s="36">
        <v>858</v>
      </c>
      <c r="B870" s="142" t="s">
        <v>2299</v>
      </c>
      <c r="C870" s="58" t="s">
        <v>33</v>
      </c>
      <c r="D870" s="146" t="s">
        <v>37</v>
      </c>
      <c r="E870" s="144" t="s">
        <v>1069</v>
      </c>
      <c r="F870" s="145">
        <v>44562</v>
      </c>
      <c r="G870" s="145">
        <v>44531</v>
      </c>
      <c r="H870" s="144" t="s">
        <v>2300</v>
      </c>
      <c r="I870" s="144" t="s">
        <v>2361</v>
      </c>
      <c r="J870" s="144">
        <v>16</v>
      </c>
      <c r="K870" s="144"/>
      <c r="L870" s="144">
        <v>16</v>
      </c>
      <c r="M870" s="144"/>
      <c r="N870" s="144"/>
      <c r="O870" s="144">
        <v>1</v>
      </c>
      <c r="P870" s="144"/>
      <c r="Q870" s="144"/>
      <c r="R870" s="144">
        <v>1</v>
      </c>
      <c r="S870" s="144">
        <v>30</v>
      </c>
      <c r="T870" s="144">
        <v>117</v>
      </c>
      <c r="U870" s="144" t="s">
        <v>2362</v>
      </c>
      <c r="V870" s="144" t="s">
        <v>42</v>
      </c>
      <c r="W870" s="103"/>
    </row>
    <row r="871" s="19" customFormat="1" ht="24" spans="1:23">
      <c r="A871" s="36">
        <v>859</v>
      </c>
      <c r="B871" s="142" t="s">
        <v>2299</v>
      </c>
      <c r="C871" s="58" t="s">
        <v>33</v>
      </c>
      <c r="D871" s="146" t="s">
        <v>37</v>
      </c>
      <c r="E871" s="144" t="s">
        <v>1069</v>
      </c>
      <c r="F871" s="145">
        <v>44562</v>
      </c>
      <c r="G871" s="145">
        <v>44531</v>
      </c>
      <c r="H871" s="144" t="s">
        <v>2300</v>
      </c>
      <c r="I871" s="144" t="s">
        <v>2363</v>
      </c>
      <c r="J871" s="144">
        <v>20</v>
      </c>
      <c r="K871" s="144"/>
      <c r="L871" s="144">
        <v>20</v>
      </c>
      <c r="M871" s="144"/>
      <c r="N871" s="144"/>
      <c r="O871" s="144">
        <v>1</v>
      </c>
      <c r="P871" s="144"/>
      <c r="Q871" s="144"/>
      <c r="R871" s="144">
        <v>1</v>
      </c>
      <c r="S871" s="144">
        <v>32</v>
      </c>
      <c r="T871" s="144">
        <v>150</v>
      </c>
      <c r="U871" s="144" t="s">
        <v>2364</v>
      </c>
      <c r="V871" s="144" t="s">
        <v>42</v>
      </c>
      <c r="W871" s="103"/>
    </row>
    <row r="872" s="19" customFormat="1" ht="24" spans="1:23">
      <c r="A872" s="36">
        <v>860</v>
      </c>
      <c r="B872" s="142" t="s">
        <v>2299</v>
      </c>
      <c r="C872" s="58" t="s">
        <v>33</v>
      </c>
      <c r="D872" s="146" t="s">
        <v>37</v>
      </c>
      <c r="E872" s="144" t="s">
        <v>1256</v>
      </c>
      <c r="F872" s="145">
        <v>44593</v>
      </c>
      <c r="G872" s="145">
        <v>44531</v>
      </c>
      <c r="H872" s="144" t="s">
        <v>2300</v>
      </c>
      <c r="I872" s="144" t="s">
        <v>2365</v>
      </c>
      <c r="J872" s="144">
        <v>28</v>
      </c>
      <c r="K872" s="144"/>
      <c r="L872" s="144">
        <v>28</v>
      </c>
      <c r="M872" s="144"/>
      <c r="N872" s="144"/>
      <c r="O872" s="144">
        <v>1</v>
      </c>
      <c r="P872" s="144"/>
      <c r="Q872" s="144"/>
      <c r="R872" s="144">
        <v>1</v>
      </c>
      <c r="S872" s="144">
        <v>168</v>
      </c>
      <c r="T872" s="144">
        <v>712</v>
      </c>
      <c r="U872" s="144" t="s">
        <v>2366</v>
      </c>
      <c r="V872" s="144" t="s">
        <v>42</v>
      </c>
      <c r="W872" s="103"/>
    </row>
    <row r="873" s="19" customFormat="1" ht="24" spans="1:23">
      <c r="A873" s="36">
        <v>861</v>
      </c>
      <c r="B873" s="142" t="s">
        <v>2299</v>
      </c>
      <c r="C873" s="58" t="s">
        <v>33</v>
      </c>
      <c r="D873" s="146" t="s">
        <v>37</v>
      </c>
      <c r="E873" s="144" t="s">
        <v>1256</v>
      </c>
      <c r="F873" s="145">
        <v>44593</v>
      </c>
      <c r="G873" s="145">
        <v>44531</v>
      </c>
      <c r="H873" s="144" t="s">
        <v>2300</v>
      </c>
      <c r="I873" s="144" t="s">
        <v>2367</v>
      </c>
      <c r="J873" s="144">
        <v>20</v>
      </c>
      <c r="K873" s="144"/>
      <c r="L873" s="144">
        <v>20</v>
      </c>
      <c r="M873" s="144"/>
      <c r="N873" s="144"/>
      <c r="O873" s="144">
        <v>1</v>
      </c>
      <c r="P873" s="144"/>
      <c r="Q873" s="144"/>
      <c r="R873" s="144">
        <v>1</v>
      </c>
      <c r="S873" s="144">
        <v>126</v>
      </c>
      <c r="T873" s="144">
        <v>679</v>
      </c>
      <c r="U873" s="144" t="s">
        <v>2368</v>
      </c>
      <c r="V873" s="144" t="s">
        <v>42</v>
      </c>
      <c r="W873" s="103"/>
    </row>
    <row r="874" s="19" customFormat="1" ht="24" spans="1:23">
      <c r="A874" s="36">
        <v>862</v>
      </c>
      <c r="B874" s="142" t="s">
        <v>2299</v>
      </c>
      <c r="C874" s="58" t="s">
        <v>33</v>
      </c>
      <c r="D874" s="146" t="s">
        <v>37</v>
      </c>
      <c r="E874" s="144" t="s">
        <v>1256</v>
      </c>
      <c r="F874" s="145">
        <v>44593</v>
      </c>
      <c r="G874" s="145">
        <v>44531</v>
      </c>
      <c r="H874" s="144" t="s">
        <v>2300</v>
      </c>
      <c r="I874" s="144" t="s">
        <v>2369</v>
      </c>
      <c r="J874" s="144">
        <v>28</v>
      </c>
      <c r="K874" s="144"/>
      <c r="L874" s="144">
        <v>28</v>
      </c>
      <c r="M874" s="144"/>
      <c r="N874" s="144"/>
      <c r="O874" s="144">
        <v>1</v>
      </c>
      <c r="P874" s="144"/>
      <c r="Q874" s="144"/>
      <c r="R874" s="144">
        <v>1</v>
      </c>
      <c r="S874" s="144">
        <v>109</v>
      </c>
      <c r="T874" s="144">
        <v>712</v>
      </c>
      <c r="U874" s="144" t="s">
        <v>2370</v>
      </c>
      <c r="V874" s="144" t="s">
        <v>42</v>
      </c>
      <c r="W874" s="103"/>
    </row>
    <row r="875" s="19" customFormat="1" ht="24" spans="1:23">
      <c r="A875" s="36">
        <v>863</v>
      </c>
      <c r="B875" s="142" t="s">
        <v>2299</v>
      </c>
      <c r="C875" s="58" t="s">
        <v>33</v>
      </c>
      <c r="D875" s="146" t="s">
        <v>37</v>
      </c>
      <c r="E875" s="144" t="s">
        <v>1721</v>
      </c>
      <c r="F875" s="145">
        <v>44562</v>
      </c>
      <c r="G875" s="145">
        <v>44531</v>
      </c>
      <c r="H875" s="144" t="s">
        <v>2300</v>
      </c>
      <c r="I875" s="144" t="s">
        <v>2371</v>
      </c>
      <c r="J875" s="144">
        <v>64</v>
      </c>
      <c r="K875" s="144"/>
      <c r="L875" s="144">
        <v>64</v>
      </c>
      <c r="M875" s="144"/>
      <c r="N875" s="144"/>
      <c r="O875" s="144">
        <v>1</v>
      </c>
      <c r="P875" s="144"/>
      <c r="Q875" s="144"/>
      <c r="R875" s="144"/>
      <c r="S875" s="144">
        <v>72</v>
      </c>
      <c r="T875" s="144">
        <v>271</v>
      </c>
      <c r="U875" s="144" t="s">
        <v>2372</v>
      </c>
      <c r="V875" s="144" t="s">
        <v>42</v>
      </c>
      <c r="W875" s="103"/>
    </row>
    <row r="876" s="19" customFormat="1" ht="24" spans="1:23">
      <c r="A876" s="36">
        <v>864</v>
      </c>
      <c r="B876" s="142" t="s">
        <v>2299</v>
      </c>
      <c r="C876" s="58" t="s">
        <v>33</v>
      </c>
      <c r="D876" s="146" t="s">
        <v>37</v>
      </c>
      <c r="E876" s="144" t="s">
        <v>1725</v>
      </c>
      <c r="F876" s="145">
        <v>44562</v>
      </c>
      <c r="G876" s="145">
        <v>44531</v>
      </c>
      <c r="H876" s="144" t="s">
        <v>2300</v>
      </c>
      <c r="I876" s="144" t="s">
        <v>2373</v>
      </c>
      <c r="J876" s="144">
        <v>64</v>
      </c>
      <c r="K876" s="144"/>
      <c r="L876" s="144">
        <v>64</v>
      </c>
      <c r="M876" s="144"/>
      <c r="N876" s="144"/>
      <c r="O876" s="144">
        <v>1</v>
      </c>
      <c r="P876" s="144"/>
      <c r="Q876" s="144"/>
      <c r="R876" s="144"/>
      <c r="S876" s="144">
        <v>217</v>
      </c>
      <c r="T876" s="144">
        <v>759</v>
      </c>
      <c r="U876" s="144" t="s">
        <v>2374</v>
      </c>
      <c r="V876" s="144" t="s">
        <v>42</v>
      </c>
      <c r="W876" s="103"/>
    </row>
    <row r="877" s="19" customFormat="1" ht="24" spans="1:23">
      <c r="A877" s="36">
        <v>865</v>
      </c>
      <c r="B877" s="142" t="s">
        <v>2299</v>
      </c>
      <c r="C877" s="58" t="s">
        <v>33</v>
      </c>
      <c r="D877" s="146" t="s">
        <v>37</v>
      </c>
      <c r="E877" s="144" t="s">
        <v>1276</v>
      </c>
      <c r="F877" s="145">
        <v>44562</v>
      </c>
      <c r="G877" s="145">
        <v>44531</v>
      </c>
      <c r="H877" s="144" t="s">
        <v>2300</v>
      </c>
      <c r="I877" s="144" t="s">
        <v>2375</v>
      </c>
      <c r="J877" s="144">
        <v>30</v>
      </c>
      <c r="K877" s="144"/>
      <c r="L877" s="144">
        <v>30</v>
      </c>
      <c r="M877" s="144"/>
      <c r="N877" s="144"/>
      <c r="O877" s="144">
        <v>1</v>
      </c>
      <c r="P877" s="144"/>
      <c r="Q877" s="144"/>
      <c r="R877" s="144"/>
      <c r="S877" s="144">
        <v>16</v>
      </c>
      <c r="T877" s="144">
        <v>63</v>
      </c>
      <c r="U877" s="144" t="s">
        <v>2376</v>
      </c>
      <c r="V877" s="144" t="s">
        <v>42</v>
      </c>
      <c r="W877" s="103"/>
    </row>
    <row r="878" s="19" customFormat="1" ht="24" spans="1:23">
      <c r="A878" s="36">
        <v>866</v>
      </c>
      <c r="B878" s="142" t="s">
        <v>2299</v>
      </c>
      <c r="C878" s="58" t="s">
        <v>33</v>
      </c>
      <c r="D878" s="49" t="s">
        <v>37</v>
      </c>
      <c r="E878" s="144" t="s">
        <v>2377</v>
      </c>
      <c r="F878" s="145">
        <v>44562</v>
      </c>
      <c r="G878" s="145">
        <v>44531</v>
      </c>
      <c r="H878" s="144" t="s">
        <v>2300</v>
      </c>
      <c r="I878" s="144" t="s">
        <v>2378</v>
      </c>
      <c r="J878" s="144">
        <v>25</v>
      </c>
      <c r="K878" s="144"/>
      <c r="L878" s="144">
        <v>25</v>
      </c>
      <c r="M878" s="144"/>
      <c r="N878" s="144"/>
      <c r="O878" s="144">
        <v>1</v>
      </c>
      <c r="P878" s="144"/>
      <c r="Q878" s="144"/>
      <c r="R878" s="144"/>
      <c r="S878" s="144">
        <v>42</v>
      </c>
      <c r="T878" s="144">
        <v>150</v>
      </c>
      <c r="U878" s="144" t="s">
        <v>2379</v>
      </c>
      <c r="V878" s="144" t="s">
        <v>42</v>
      </c>
      <c r="W878" s="103"/>
    </row>
    <row r="879" s="19" customFormat="1" ht="24" spans="1:23">
      <c r="A879" s="36">
        <v>867</v>
      </c>
      <c r="B879" s="142" t="s">
        <v>2299</v>
      </c>
      <c r="C879" s="58" t="s">
        <v>33</v>
      </c>
      <c r="D879" s="49" t="s">
        <v>37</v>
      </c>
      <c r="E879" s="144" t="s">
        <v>2380</v>
      </c>
      <c r="F879" s="145">
        <v>44562</v>
      </c>
      <c r="G879" s="145">
        <v>44531</v>
      </c>
      <c r="H879" s="144" t="s">
        <v>2300</v>
      </c>
      <c r="I879" s="144" t="s">
        <v>2381</v>
      </c>
      <c r="J879" s="144">
        <v>25</v>
      </c>
      <c r="K879" s="144"/>
      <c r="L879" s="144">
        <v>25</v>
      </c>
      <c r="M879" s="144"/>
      <c r="N879" s="144"/>
      <c r="O879" s="144">
        <v>1</v>
      </c>
      <c r="P879" s="144"/>
      <c r="Q879" s="144"/>
      <c r="R879" s="144"/>
      <c r="S879" s="144">
        <v>34</v>
      </c>
      <c r="T879" s="144">
        <v>104</v>
      </c>
      <c r="U879" s="144" t="s">
        <v>2382</v>
      </c>
      <c r="V879" s="144" t="s">
        <v>42</v>
      </c>
      <c r="W879" s="103"/>
    </row>
    <row r="880" s="19" customFormat="1" ht="24" spans="1:23">
      <c r="A880" s="36">
        <v>868</v>
      </c>
      <c r="B880" s="142" t="s">
        <v>2299</v>
      </c>
      <c r="C880" s="58" t="s">
        <v>33</v>
      </c>
      <c r="D880" s="146" t="s">
        <v>37</v>
      </c>
      <c r="E880" s="144" t="s">
        <v>2383</v>
      </c>
      <c r="F880" s="145">
        <v>44562</v>
      </c>
      <c r="G880" s="145">
        <v>44531</v>
      </c>
      <c r="H880" s="144" t="s">
        <v>2300</v>
      </c>
      <c r="I880" s="144" t="s">
        <v>2384</v>
      </c>
      <c r="J880" s="144">
        <v>50</v>
      </c>
      <c r="K880" s="144"/>
      <c r="L880" s="144">
        <v>50</v>
      </c>
      <c r="M880" s="144"/>
      <c r="N880" s="144"/>
      <c r="O880" s="144">
        <v>1</v>
      </c>
      <c r="P880" s="144"/>
      <c r="Q880" s="144"/>
      <c r="R880" s="144"/>
      <c r="S880" s="144">
        <v>60</v>
      </c>
      <c r="T880" s="144">
        <v>220</v>
      </c>
      <c r="U880" s="144" t="s">
        <v>2385</v>
      </c>
      <c r="V880" s="144" t="s">
        <v>42</v>
      </c>
      <c r="W880" s="103"/>
    </row>
    <row r="881" s="19" customFormat="1" ht="24" spans="1:23">
      <c r="A881" s="36">
        <v>869</v>
      </c>
      <c r="B881" s="142" t="s">
        <v>2299</v>
      </c>
      <c r="C881" s="58" t="s">
        <v>33</v>
      </c>
      <c r="D881" s="146" t="s">
        <v>37</v>
      </c>
      <c r="E881" s="144" t="s">
        <v>2383</v>
      </c>
      <c r="F881" s="145">
        <v>44562</v>
      </c>
      <c r="G881" s="145">
        <v>44531</v>
      </c>
      <c r="H881" s="144" t="s">
        <v>2300</v>
      </c>
      <c r="I881" s="144" t="s">
        <v>2386</v>
      </c>
      <c r="J881" s="144">
        <v>30</v>
      </c>
      <c r="K881" s="144"/>
      <c r="L881" s="144">
        <v>30</v>
      </c>
      <c r="M881" s="144"/>
      <c r="N881" s="144"/>
      <c r="O881" s="144">
        <v>1</v>
      </c>
      <c r="P881" s="144"/>
      <c r="Q881" s="144"/>
      <c r="R881" s="144"/>
      <c r="S881" s="144">
        <v>45</v>
      </c>
      <c r="T881" s="144">
        <v>132</v>
      </c>
      <c r="U881" s="144" t="s">
        <v>2387</v>
      </c>
      <c r="V881" s="144" t="s">
        <v>42</v>
      </c>
      <c r="W881" s="103"/>
    </row>
    <row r="882" s="19" customFormat="1" ht="24" spans="1:23">
      <c r="A882" s="36">
        <v>870</v>
      </c>
      <c r="B882" s="142" t="s">
        <v>2299</v>
      </c>
      <c r="C882" s="58" t="s">
        <v>33</v>
      </c>
      <c r="D882" s="146" t="s">
        <v>37</v>
      </c>
      <c r="E882" s="144" t="s">
        <v>2383</v>
      </c>
      <c r="F882" s="145">
        <v>44562</v>
      </c>
      <c r="G882" s="145">
        <v>44531</v>
      </c>
      <c r="H882" s="144" t="s">
        <v>2300</v>
      </c>
      <c r="I882" s="144" t="s">
        <v>2388</v>
      </c>
      <c r="J882" s="144">
        <v>50</v>
      </c>
      <c r="K882" s="144"/>
      <c r="L882" s="144">
        <v>50</v>
      </c>
      <c r="M882" s="144"/>
      <c r="N882" s="144"/>
      <c r="O882" s="144">
        <v>1</v>
      </c>
      <c r="P882" s="144"/>
      <c r="Q882" s="144"/>
      <c r="R882" s="144"/>
      <c r="S882" s="144">
        <v>45</v>
      </c>
      <c r="T882" s="144">
        <v>132</v>
      </c>
      <c r="U882" s="144" t="s">
        <v>2387</v>
      </c>
      <c r="V882" s="144" t="s">
        <v>42</v>
      </c>
      <c r="W882" s="103"/>
    </row>
    <row r="883" s="19" customFormat="1" ht="24" spans="1:23">
      <c r="A883" s="36">
        <v>871</v>
      </c>
      <c r="B883" s="142" t="s">
        <v>2299</v>
      </c>
      <c r="C883" s="58" t="s">
        <v>33</v>
      </c>
      <c r="D883" s="146" t="s">
        <v>37</v>
      </c>
      <c r="E883" s="144" t="s">
        <v>1069</v>
      </c>
      <c r="F883" s="145">
        <v>44562</v>
      </c>
      <c r="G883" s="145">
        <v>44531</v>
      </c>
      <c r="H883" s="144" t="s">
        <v>2300</v>
      </c>
      <c r="I883" s="144" t="s">
        <v>2389</v>
      </c>
      <c r="J883" s="144">
        <v>30</v>
      </c>
      <c r="K883" s="144"/>
      <c r="L883" s="144">
        <v>30</v>
      </c>
      <c r="M883" s="144"/>
      <c r="N883" s="144"/>
      <c r="O883" s="144">
        <v>1</v>
      </c>
      <c r="P883" s="144"/>
      <c r="Q883" s="144"/>
      <c r="R883" s="144">
        <v>1</v>
      </c>
      <c r="S883" s="144">
        <v>45</v>
      </c>
      <c r="T883" s="144">
        <v>160</v>
      </c>
      <c r="U883" s="144" t="s">
        <v>2390</v>
      </c>
      <c r="V883" s="144" t="s">
        <v>42</v>
      </c>
      <c r="W883" s="103"/>
    </row>
    <row r="884" s="19" customFormat="1" ht="24" spans="1:23">
      <c r="A884" s="36">
        <v>872</v>
      </c>
      <c r="B884" s="142" t="s">
        <v>2299</v>
      </c>
      <c r="C884" s="58" t="s">
        <v>33</v>
      </c>
      <c r="D884" s="146" t="s">
        <v>37</v>
      </c>
      <c r="E884" s="144" t="s">
        <v>1065</v>
      </c>
      <c r="F884" s="145">
        <v>44562</v>
      </c>
      <c r="G884" s="145">
        <v>44531</v>
      </c>
      <c r="H884" s="144" t="s">
        <v>2300</v>
      </c>
      <c r="I884" s="144" t="s">
        <v>2391</v>
      </c>
      <c r="J884" s="144">
        <v>32</v>
      </c>
      <c r="K884" s="144"/>
      <c r="L884" s="144">
        <v>32</v>
      </c>
      <c r="M884" s="144"/>
      <c r="N884" s="144"/>
      <c r="O884" s="144">
        <v>1</v>
      </c>
      <c r="P884" s="144"/>
      <c r="Q884" s="144"/>
      <c r="R884" s="144"/>
      <c r="S884" s="144">
        <v>60</v>
      </c>
      <c r="T884" s="144">
        <v>200</v>
      </c>
      <c r="U884" s="144" t="s">
        <v>2392</v>
      </c>
      <c r="V884" s="144" t="s">
        <v>42</v>
      </c>
      <c r="W884" s="103"/>
    </row>
    <row r="885" s="19" customFormat="1" ht="24" spans="1:23">
      <c r="A885" s="36">
        <v>873</v>
      </c>
      <c r="B885" s="142" t="s">
        <v>2299</v>
      </c>
      <c r="C885" s="58" t="s">
        <v>33</v>
      </c>
      <c r="D885" s="146" t="s">
        <v>37</v>
      </c>
      <c r="E885" s="144" t="s">
        <v>1006</v>
      </c>
      <c r="F885" s="145">
        <v>44562</v>
      </c>
      <c r="G885" s="145">
        <v>44531</v>
      </c>
      <c r="H885" s="144" t="s">
        <v>2300</v>
      </c>
      <c r="I885" s="144" t="s">
        <v>2393</v>
      </c>
      <c r="J885" s="144">
        <v>32</v>
      </c>
      <c r="K885" s="144"/>
      <c r="L885" s="144">
        <v>32</v>
      </c>
      <c r="M885" s="144"/>
      <c r="N885" s="144"/>
      <c r="O885" s="144">
        <v>1</v>
      </c>
      <c r="P885" s="144"/>
      <c r="Q885" s="144"/>
      <c r="R885" s="144"/>
      <c r="S885" s="144">
        <v>50</v>
      </c>
      <c r="T885" s="144">
        <v>213</v>
      </c>
      <c r="U885" s="144" t="s">
        <v>2394</v>
      </c>
      <c r="V885" s="144" t="s">
        <v>42</v>
      </c>
      <c r="W885" s="103"/>
    </row>
    <row r="886" s="19" customFormat="1" ht="24" spans="1:23">
      <c r="A886" s="36">
        <v>874</v>
      </c>
      <c r="B886" s="142" t="s">
        <v>2299</v>
      </c>
      <c r="C886" s="58" t="s">
        <v>33</v>
      </c>
      <c r="D886" s="146" t="s">
        <v>37</v>
      </c>
      <c r="E886" s="144" t="s">
        <v>1006</v>
      </c>
      <c r="F886" s="145">
        <v>44562</v>
      </c>
      <c r="G886" s="145">
        <v>44531</v>
      </c>
      <c r="H886" s="144" t="s">
        <v>2300</v>
      </c>
      <c r="I886" s="144" t="s">
        <v>2393</v>
      </c>
      <c r="J886" s="144">
        <v>54</v>
      </c>
      <c r="K886" s="144"/>
      <c r="L886" s="144">
        <v>54</v>
      </c>
      <c r="M886" s="144"/>
      <c r="N886" s="144"/>
      <c r="O886" s="144">
        <v>1</v>
      </c>
      <c r="P886" s="144"/>
      <c r="Q886" s="144"/>
      <c r="R886" s="144"/>
      <c r="S886" s="144">
        <v>79</v>
      </c>
      <c r="T886" s="144">
        <v>346</v>
      </c>
      <c r="U886" s="144" t="s">
        <v>2395</v>
      </c>
      <c r="V886" s="144" t="s">
        <v>42</v>
      </c>
      <c r="W886" s="103"/>
    </row>
    <row r="887" s="19" customFormat="1" ht="24" spans="1:23">
      <c r="A887" s="36">
        <v>875</v>
      </c>
      <c r="B887" s="142" t="s">
        <v>2299</v>
      </c>
      <c r="C887" s="58" t="s">
        <v>33</v>
      </c>
      <c r="D887" s="146" t="s">
        <v>37</v>
      </c>
      <c r="E887" s="144" t="s">
        <v>1667</v>
      </c>
      <c r="F887" s="145">
        <v>44562</v>
      </c>
      <c r="G887" s="145">
        <v>44531</v>
      </c>
      <c r="H887" s="144" t="s">
        <v>2300</v>
      </c>
      <c r="I887" s="144" t="s">
        <v>2396</v>
      </c>
      <c r="J887" s="144">
        <v>16</v>
      </c>
      <c r="K887" s="144"/>
      <c r="L887" s="144">
        <v>16</v>
      </c>
      <c r="M887" s="144"/>
      <c r="N887" s="144"/>
      <c r="O887" s="144">
        <v>1</v>
      </c>
      <c r="P887" s="144"/>
      <c r="Q887" s="144"/>
      <c r="R887" s="144"/>
      <c r="S887" s="144">
        <v>6</v>
      </c>
      <c r="T887" s="144">
        <v>24</v>
      </c>
      <c r="U887" s="144" t="s">
        <v>2397</v>
      </c>
      <c r="V887" s="144" t="s">
        <v>42</v>
      </c>
      <c r="W887" s="103"/>
    </row>
    <row r="888" s="19" customFormat="1" ht="24" spans="1:23">
      <c r="A888" s="36">
        <v>876</v>
      </c>
      <c r="B888" s="142" t="s">
        <v>2299</v>
      </c>
      <c r="C888" s="58" t="s">
        <v>33</v>
      </c>
      <c r="D888" s="146" t="s">
        <v>37</v>
      </c>
      <c r="E888" s="144" t="s">
        <v>285</v>
      </c>
      <c r="F888" s="145">
        <v>44562</v>
      </c>
      <c r="G888" s="145">
        <v>44531</v>
      </c>
      <c r="H888" s="144" t="s">
        <v>2300</v>
      </c>
      <c r="I888" s="144" t="s">
        <v>2398</v>
      </c>
      <c r="J888" s="144">
        <v>30</v>
      </c>
      <c r="K888" s="144"/>
      <c r="L888" s="144">
        <v>30</v>
      </c>
      <c r="M888" s="144"/>
      <c r="N888" s="144"/>
      <c r="O888" s="144">
        <v>1</v>
      </c>
      <c r="P888" s="144"/>
      <c r="Q888" s="144"/>
      <c r="R888" s="144"/>
      <c r="S888" s="144">
        <v>30</v>
      </c>
      <c r="T888" s="144">
        <v>120</v>
      </c>
      <c r="U888" s="144" t="s">
        <v>2315</v>
      </c>
      <c r="V888" s="144" t="s">
        <v>42</v>
      </c>
      <c r="W888" s="103"/>
    </row>
    <row r="889" s="19" customFormat="1" ht="24" spans="1:23">
      <c r="A889" s="36">
        <v>877</v>
      </c>
      <c r="B889" s="142" t="s">
        <v>2299</v>
      </c>
      <c r="C889" s="58" t="s">
        <v>33</v>
      </c>
      <c r="D889" s="146" t="s">
        <v>37</v>
      </c>
      <c r="E889" s="144" t="s">
        <v>330</v>
      </c>
      <c r="F889" s="145">
        <v>44562</v>
      </c>
      <c r="G889" s="145">
        <v>44531</v>
      </c>
      <c r="H889" s="144" t="s">
        <v>2300</v>
      </c>
      <c r="I889" s="144" t="s">
        <v>2399</v>
      </c>
      <c r="J889" s="144">
        <v>50</v>
      </c>
      <c r="K889" s="144"/>
      <c r="L889" s="144">
        <v>50</v>
      </c>
      <c r="M889" s="144"/>
      <c r="N889" s="144"/>
      <c r="O889" s="144">
        <v>1</v>
      </c>
      <c r="P889" s="144"/>
      <c r="Q889" s="144"/>
      <c r="R889" s="144">
        <v>1</v>
      </c>
      <c r="S889" s="144">
        <v>56</v>
      </c>
      <c r="T889" s="144">
        <v>237</v>
      </c>
      <c r="U889" s="144" t="s">
        <v>2400</v>
      </c>
      <c r="V889" s="144" t="s">
        <v>42</v>
      </c>
      <c r="W889" s="103"/>
    </row>
    <row r="890" s="19" customFormat="1" ht="24" spans="1:23">
      <c r="A890" s="36">
        <v>878</v>
      </c>
      <c r="B890" s="142" t="s">
        <v>2299</v>
      </c>
      <c r="C890" s="58" t="s">
        <v>33</v>
      </c>
      <c r="D890" s="49" t="s">
        <v>37</v>
      </c>
      <c r="E890" s="144" t="s">
        <v>330</v>
      </c>
      <c r="F890" s="145">
        <v>44562</v>
      </c>
      <c r="G890" s="145">
        <v>44531</v>
      </c>
      <c r="H890" s="144" t="s">
        <v>2300</v>
      </c>
      <c r="I890" s="144" t="s">
        <v>2401</v>
      </c>
      <c r="J890" s="144">
        <v>13</v>
      </c>
      <c r="K890" s="144"/>
      <c r="L890" s="144">
        <v>13</v>
      </c>
      <c r="M890" s="144"/>
      <c r="N890" s="144"/>
      <c r="O890" s="144">
        <v>1</v>
      </c>
      <c r="P890" s="144"/>
      <c r="Q890" s="144"/>
      <c r="R890" s="144">
        <v>1</v>
      </c>
      <c r="S890" s="144">
        <v>33</v>
      </c>
      <c r="T890" s="144">
        <v>102</v>
      </c>
      <c r="U890" s="144" t="s">
        <v>2402</v>
      </c>
      <c r="V890" s="144" t="s">
        <v>42</v>
      </c>
      <c r="W890" s="103"/>
    </row>
    <row r="891" s="19" customFormat="1" ht="24" spans="1:23">
      <c r="A891" s="36">
        <v>879</v>
      </c>
      <c r="B891" s="142" t="s">
        <v>2299</v>
      </c>
      <c r="C891" s="58" t="s">
        <v>33</v>
      </c>
      <c r="D891" s="49" t="s">
        <v>37</v>
      </c>
      <c r="E891" s="144" t="s">
        <v>330</v>
      </c>
      <c r="F891" s="145">
        <v>44562</v>
      </c>
      <c r="G891" s="145">
        <v>44531</v>
      </c>
      <c r="H891" s="144" t="s">
        <v>2300</v>
      </c>
      <c r="I891" s="144" t="s">
        <v>2403</v>
      </c>
      <c r="J891" s="144">
        <v>27</v>
      </c>
      <c r="K891" s="144"/>
      <c r="L891" s="144">
        <v>27</v>
      </c>
      <c r="M891" s="144"/>
      <c r="N891" s="144"/>
      <c r="O891" s="144">
        <v>1</v>
      </c>
      <c r="P891" s="144"/>
      <c r="Q891" s="144"/>
      <c r="R891" s="144">
        <v>1</v>
      </c>
      <c r="S891" s="144">
        <v>31</v>
      </c>
      <c r="T891" s="144">
        <v>92</v>
      </c>
      <c r="U891" s="144" t="s">
        <v>2404</v>
      </c>
      <c r="V891" s="144" t="s">
        <v>42</v>
      </c>
      <c r="W891" s="103"/>
    </row>
    <row r="892" s="19" customFormat="1" ht="24" spans="1:23">
      <c r="A892" s="36">
        <v>880</v>
      </c>
      <c r="B892" s="142" t="s">
        <v>2299</v>
      </c>
      <c r="C892" s="58" t="s">
        <v>33</v>
      </c>
      <c r="D892" s="146" t="s">
        <v>37</v>
      </c>
      <c r="E892" s="144" t="s">
        <v>1097</v>
      </c>
      <c r="F892" s="145">
        <v>44562</v>
      </c>
      <c r="G892" s="145">
        <v>44531</v>
      </c>
      <c r="H892" s="144" t="s">
        <v>2300</v>
      </c>
      <c r="I892" s="144" t="s">
        <v>2405</v>
      </c>
      <c r="J892" s="144">
        <v>50</v>
      </c>
      <c r="K892" s="144"/>
      <c r="L892" s="144">
        <v>50</v>
      </c>
      <c r="M892" s="144"/>
      <c r="N892" s="144"/>
      <c r="O892" s="144">
        <v>1</v>
      </c>
      <c r="P892" s="144"/>
      <c r="Q892" s="144"/>
      <c r="R892" s="144">
        <v>1</v>
      </c>
      <c r="S892" s="144">
        <v>57</v>
      </c>
      <c r="T892" s="144">
        <v>218</v>
      </c>
      <c r="U892" s="144" t="s">
        <v>2406</v>
      </c>
      <c r="V892" s="144" t="s">
        <v>42</v>
      </c>
      <c r="W892" s="103"/>
    </row>
    <row r="893" s="19" customFormat="1" ht="24" spans="1:23">
      <c r="A893" s="36">
        <v>881</v>
      </c>
      <c r="B893" s="142" t="s">
        <v>2299</v>
      </c>
      <c r="C893" s="58" t="s">
        <v>33</v>
      </c>
      <c r="D893" s="146" t="s">
        <v>37</v>
      </c>
      <c r="E893" s="144" t="s">
        <v>2407</v>
      </c>
      <c r="F893" s="145">
        <v>44562</v>
      </c>
      <c r="G893" s="145">
        <v>44531</v>
      </c>
      <c r="H893" s="144" t="s">
        <v>2300</v>
      </c>
      <c r="I893" s="144" t="s">
        <v>2408</v>
      </c>
      <c r="J893" s="144">
        <v>30</v>
      </c>
      <c r="K893" s="144"/>
      <c r="L893" s="144">
        <v>30</v>
      </c>
      <c r="M893" s="144"/>
      <c r="N893" s="144"/>
      <c r="O893" s="144">
        <v>1</v>
      </c>
      <c r="P893" s="144"/>
      <c r="Q893" s="144"/>
      <c r="R893" s="144">
        <v>1</v>
      </c>
      <c r="S893" s="144">
        <v>116</v>
      </c>
      <c r="T893" s="144">
        <v>457</v>
      </c>
      <c r="U893" s="144" t="s">
        <v>2409</v>
      </c>
      <c r="V893" s="144" t="s">
        <v>42</v>
      </c>
      <c r="W893" s="103"/>
    </row>
    <row r="894" s="19" customFormat="1" ht="24" spans="1:23">
      <c r="A894" s="36">
        <v>882</v>
      </c>
      <c r="B894" s="142" t="s">
        <v>2299</v>
      </c>
      <c r="C894" s="58" t="s">
        <v>33</v>
      </c>
      <c r="D894" s="146" t="s">
        <v>37</v>
      </c>
      <c r="E894" s="144" t="s">
        <v>625</v>
      </c>
      <c r="F894" s="145">
        <v>44562</v>
      </c>
      <c r="G894" s="145">
        <v>44531</v>
      </c>
      <c r="H894" s="144" t="s">
        <v>2300</v>
      </c>
      <c r="I894" s="144" t="s">
        <v>2410</v>
      </c>
      <c r="J894" s="144">
        <v>45</v>
      </c>
      <c r="K894" s="144"/>
      <c r="L894" s="144">
        <v>45</v>
      </c>
      <c r="M894" s="144"/>
      <c r="N894" s="144"/>
      <c r="O894" s="144">
        <v>1</v>
      </c>
      <c r="P894" s="144"/>
      <c r="Q894" s="144"/>
      <c r="R894" s="144">
        <v>1</v>
      </c>
      <c r="S894" s="144">
        <v>78</v>
      </c>
      <c r="T894" s="144">
        <v>340</v>
      </c>
      <c r="U894" s="144" t="s">
        <v>2411</v>
      </c>
      <c r="V894" s="144" t="s">
        <v>42</v>
      </c>
      <c r="W894" s="103"/>
    </row>
    <row r="895" s="19" customFormat="1" ht="24" spans="1:23">
      <c r="A895" s="36">
        <v>883</v>
      </c>
      <c r="B895" s="142" t="s">
        <v>2299</v>
      </c>
      <c r="C895" s="58" t="s">
        <v>33</v>
      </c>
      <c r="D895" s="146" t="s">
        <v>37</v>
      </c>
      <c r="E895" s="144" t="s">
        <v>625</v>
      </c>
      <c r="F895" s="145">
        <v>44562</v>
      </c>
      <c r="G895" s="145">
        <v>44531</v>
      </c>
      <c r="H895" s="144" t="s">
        <v>2300</v>
      </c>
      <c r="I895" s="144" t="s">
        <v>2412</v>
      </c>
      <c r="J895" s="144">
        <v>46</v>
      </c>
      <c r="K895" s="144"/>
      <c r="L895" s="144">
        <v>46</v>
      </c>
      <c r="M895" s="144"/>
      <c r="N895" s="144"/>
      <c r="O895" s="144">
        <v>1</v>
      </c>
      <c r="P895" s="144"/>
      <c r="Q895" s="144"/>
      <c r="R895" s="144">
        <v>1</v>
      </c>
      <c r="S895" s="144">
        <v>55</v>
      </c>
      <c r="T895" s="144">
        <v>220</v>
      </c>
      <c r="U895" s="144" t="s">
        <v>2413</v>
      </c>
      <c r="V895" s="144" t="s">
        <v>42</v>
      </c>
      <c r="W895" s="103"/>
    </row>
    <row r="896" s="19" customFormat="1" ht="24" spans="1:23">
      <c r="A896" s="36">
        <v>884</v>
      </c>
      <c r="B896" s="142" t="s">
        <v>2299</v>
      </c>
      <c r="C896" s="58" t="s">
        <v>33</v>
      </c>
      <c r="D896" s="146" t="s">
        <v>37</v>
      </c>
      <c r="E896" s="144" t="s">
        <v>625</v>
      </c>
      <c r="F896" s="145">
        <v>44562</v>
      </c>
      <c r="G896" s="145">
        <v>44531</v>
      </c>
      <c r="H896" s="144" t="s">
        <v>2300</v>
      </c>
      <c r="I896" s="144" t="s">
        <v>2414</v>
      </c>
      <c r="J896" s="144">
        <v>65</v>
      </c>
      <c r="K896" s="144"/>
      <c r="L896" s="144">
        <v>65</v>
      </c>
      <c r="M896" s="144"/>
      <c r="N896" s="144"/>
      <c r="O896" s="144">
        <v>1</v>
      </c>
      <c r="P896" s="144"/>
      <c r="Q896" s="144"/>
      <c r="R896" s="144">
        <v>1</v>
      </c>
      <c r="S896" s="144">
        <v>65</v>
      </c>
      <c r="T896" s="144">
        <v>270</v>
      </c>
      <c r="U896" s="144" t="s">
        <v>2415</v>
      </c>
      <c r="V896" s="144" t="s">
        <v>42</v>
      </c>
      <c r="W896" s="103"/>
    </row>
    <row r="897" s="19" customFormat="1" ht="24" spans="1:23">
      <c r="A897" s="36">
        <v>885</v>
      </c>
      <c r="B897" s="142" t="s">
        <v>2299</v>
      </c>
      <c r="C897" s="58" t="s">
        <v>33</v>
      </c>
      <c r="D897" s="146" t="s">
        <v>37</v>
      </c>
      <c r="E897" s="144" t="s">
        <v>2416</v>
      </c>
      <c r="F897" s="145">
        <v>44562</v>
      </c>
      <c r="G897" s="145">
        <v>44531</v>
      </c>
      <c r="H897" s="144" t="s">
        <v>2300</v>
      </c>
      <c r="I897" s="144" t="s">
        <v>2417</v>
      </c>
      <c r="J897" s="144">
        <v>32</v>
      </c>
      <c r="K897" s="144"/>
      <c r="L897" s="144">
        <v>32</v>
      </c>
      <c r="M897" s="144"/>
      <c r="N897" s="144"/>
      <c r="O897" s="144">
        <v>1</v>
      </c>
      <c r="P897" s="144"/>
      <c r="Q897" s="144"/>
      <c r="R897" s="144"/>
      <c r="S897" s="144">
        <v>235</v>
      </c>
      <c r="T897" s="144">
        <v>1035</v>
      </c>
      <c r="U897" s="144" t="s">
        <v>2418</v>
      </c>
      <c r="V897" s="144" t="s">
        <v>42</v>
      </c>
      <c r="W897" s="103"/>
    </row>
    <row r="898" s="19" customFormat="1" ht="24" spans="1:23">
      <c r="A898" s="36">
        <v>886</v>
      </c>
      <c r="B898" s="142" t="s">
        <v>2299</v>
      </c>
      <c r="C898" s="58" t="s">
        <v>33</v>
      </c>
      <c r="D898" s="146" t="s">
        <v>37</v>
      </c>
      <c r="E898" s="144" t="s">
        <v>1637</v>
      </c>
      <c r="F898" s="145">
        <v>44562</v>
      </c>
      <c r="G898" s="145">
        <v>44531</v>
      </c>
      <c r="H898" s="144" t="s">
        <v>2300</v>
      </c>
      <c r="I898" s="144" t="s">
        <v>2419</v>
      </c>
      <c r="J898" s="144">
        <v>18</v>
      </c>
      <c r="K898" s="144"/>
      <c r="L898" s="144">
        <v>18</v>
      </c>
      <c r="M898" s="144"/>
      <c r="N898" s="144"/>
      <c r="O898" s="144">
        <v>1</v>
      </c>
      <c r="P898" s="144"/>
      <c r="Q898" s="144"/>
      <c r="R898" s="144">
        <v>1</v>
      </c>
      <c r="S898" s="144">
        <v>93</v>
      </c>
      <c r="T898" s="144">
        <v>390</v>
      </c>
      <c r="U898" s="144" t="s">
        <v>2420</v>
      </c>
      <c r="V898" s="144" t="s">
        <v>42</v>
      </c>
      <c r="W898" s="103"/>
    </row>
    <row r="899" s="19" customFormat="1" ht="24" spans="1:23">
      <c r="A899" s="36">
        <v>887</v>
      </c>
      <c r="B899" s="142" t="s">
        <v>2299</v>
      </c>
      <c r="C899" s="58" t="s">
        <v>33</v>
      </c>
      <c r="D899" s="146" t="s">
        <v>37</v>
      </c>
      <c r="E899" s="144" t="s">
        <v>1637</v>
      </c>
      <c r="F899" s="145">
        <v>44562</v>
      </c>
      <c r="G899" s="145">
        <v>44531</v>
      </c>
      <c r="H899" s="144" t="s">
        <v>2300</v>
      </c>
      <c r="I899" s="144" t="s">
        <v>2421</v>
      </c>
      <c r="J899" s="144">
        <v>16</v>
      </c>
      <c r="K899" s="144"/>
      <c r="L899" s="144">
        <v>16</v>
      </c>
      <c r="M899" s="144"/>
      <c r="N899" s="144"/>
      <c r="O899" s="144">
        <v>1</v>
      </c>
      <c r="P899" s="144"/>
      <c r="Q899" s="144"/>
      <c r="R899" s="144">
        <v>1</v>
      </c>
      <c r="S899" s="144">
        <v>67</v>
      </c>
      <c r="T899" s="144">
        <v>258</v>
      </c>
      <c r="U899" s="144" t="s">
        <v>2422</v>
      </c>
      <c r="V899" s="144" t="s">
        <v>42</v>
      </c>
      <c r="W899" s="103"/>
    </row>
    <row r="900" s="19" customFormat="1" ht="24" spans="1:23">
      <c r="A900" s="36">
        <v>888</v>
      </c>
      <c r="B900" s="142" t="s">
        <v>2299</v>
      </c>
      <c r="C900" s="58" t="s">
        <v>33</v>
      </c>
      <c r="D900" s="146" t="s">
        <v>37</v>
      </c>
      <c r="E900" s="144" t="s">
        <v>1637</v>
      </c>
      <c r="F900" s="145">
        <v>44562</v>
      </c>
      <c r="G900" s="145">
        <v>44531</v>
      </c>
      <c r="H900" s="144" t="s">
        <v>2300</v>
      </c>
      <c r="I900" s="144" t="s">
        <v>2423</v>
      </c>
      <c r="J900" s="144">
        <v>25</v>
      </c>
      <c r="K900" s="144"/>
      <c r="L900" s="144">
        <v>25</v>
      </c>
      <c r="M900" s="144"/>
      <c r="N900" s="144"/>
      <c r="O900" s="144">
        <v>1</v>
      </c>
      <c r="P900" s="144"/>
      <c r="Q900" s="144"/>
      <c r="R900" s="144">
        <v>1</v>
      </c>
      <c r="S900" s="144">
        <v>64</v>
      </c>
      <c r="T900" s="144">
        <v>289</v>
      </c>
      <c r="U900" s="144" t="s">
        <v>2424</v>
      </c>
      <c r="V900" s="144" t="s">
        <v>42</v>
      </c>
      <c r="W900" s="103"/>
    </row>
    <row r="901" s="19" customFormat="1" ht="24" spans="1:23">
      <c r="A901" s="36">
        <v>889</v>
      </c>
      <c r="B901" s="142" t="s">
        <v>2299</v>
      </c>
      <c r="C901" s="58" t="s">
        <v>33</v>
      </c>
      <c r="D901" s="146" t="s">
        <v>37</v>
      </c>
      <c r="E901" s="144" t="s">
        <v>1637</v>
      </c>
      <c r="F901" s="145">
        <v>44562</v>
      </c>
      <c r="G901" s="145">
        <v>44531</v>
      </c>
      <c r="H901" s="144" t="s">
        <v>2300</v>
      </c>
      <c r="I901" s="144" t="s">
        <v>2425</v>
      </c>
      <c r="J901" s="144">
        <v>12</v>
      </c>
      <c r="K901" s="144"/>
      <c r="L901" s="144">
        <v>12</v>
      </c>
      <c r="M901" s="144"/>
      <c r="N901" s="144"/>
      <c r="O901" s="144">
        <v>1</v>
      </c>
      <c r="P901" s="144"/>
      <c r="Q901" s="144"/>
      <c r="R901" s="144">
        <v>1</v>
      </c>
      <c r="S901" s="144">
        <v>75</v>
      </c>
      <c r="T901" s="144">
        <v>301</v>
      </c>
      <c r="U901" s="144" t="s">
        <v>2426</v>
      </c>
      <c r="V901" s="144" t="s">
        <v>42</v>
      </c>
      <c r="W901" s="103"/>
    </row>
    <row r="902" s="19" customFormat="1" ht="24" spans="1:23">
      <c r="A902" s="36">
        <v>890</v>
      </c>
      <c r="B902" s="142" t="s">
        <v>2299</v>
      </c>
      <c r="C902" s="58" t="s">
        <v>33</v>
      </c>
      <c r="D902" s="146" t="s">
        <v>37</v>
      </c>
      <c r="E902" s="144" t="s">
        <v>1637</v>
      </c>
      <c r="F902" s="145">
        <v>44562</v>
      </c>
      <c r="G902" s="145">
        <v>44531</v>
      </c>
      <c r="H902" s="144" t="s">
        <v>2300</v>
      </c>
      <c r="I902" s="144" t="s">
        <v>2427</v>
      </c>
      <c r="J902" s="144">
        <v>15</v>
      </c>
      <c r="K902" s="144"/>
      <c r="L902" s="144">
        <v>15</v>
      </c>
      <c r="M902" s="144"/>
      <c r="N902" s="144"/>
      <c r="O902" s="144">
        <v>1</v>
      </c>
      <c r="P902" s="144"/>
      <c r="Q902" s="144"/>
      <c r="R902" s="144">
        <v>1</v>
      </c>
      <c r="S902" s="144">
        <v>73</v>
      </c>
      <c r="T902" s="144">
        <v>300</v>
      </c>
      <c r="U902" s="144" t="s">
        <v>2428</v>
      </c>
      <c r="V902" s="144" t="s">
        <v>42</v>
      </c>
      <c r="W902" s="103"/>
    </row>
    <row r="903" s="19" customFormat="1" ht="24" spans="1:23">
      <c r="A903" s="36">
        <v>891</v>
      </c>
      <c r="B903" s="142" t="s">
        <v>2299</v>
      </c>
      <c r="C903" s="58" t="s">
        <v>33</v>
      </c>
      <c r="D903" s="146" t="s">
        <v>37</v>
      </c>
      <c r="E903" s="144" t="s">
        <v>746</v>
      </c>
      <c r="F903" s="145">
        <v>44562</v>
      </c>
      <c r="G903" s="145">
        <v>44501</v>
      </c>
      <c r="H903" s="144" t="s">
        <v>2300</v>
      </c>
      <c r="I903" s="144" t="s">
        <v>2429</v>
      </c>
      <c r="J903" s="144">
        <v>12</v>
      </c>
      <c r="K903" s="144"/>
      <c r="L903" s="144">
        <v>12</v>
      </c>
      <c r="M903" s="144"/>
      <c r="N903" s="144"/>
      <c r="O903" s="144">
        <v>1</v>
      </c>
      <c r="P903" s="144"/>
      <c r="Q903" s="144"/>
      <c r="R903" s="144">
        <v>1</v>
      </c>
      <c r="S903" s="144">
        <v>21</v>
      </c>
      <c r="T903" s="144">
        <v>82</v>
      </c>
      <c r="U903" s="144" t="s">
        <v>2430</v>
      </c>
      <c r="V903" s="144" t="s">
        <v>42</v>
      </c>
      <c r="W903" s="103"/>
    </row>
    <row r="904" s="19" customFormat="1" ht="24" spans="1:23">
      <c r="A904" s="36">
        <v>892</v>
      </c>
      <c r="B904" s="142" t="s">
        <v>2299</v>
      </c>
      <c r="C904" s="58" t="s">
        <v>33</v>
      </c>
      <c r="D904" s="146" t="s">
        <v>37</v>
      </c>
      <c r="E904" s="144" t="s">
        <v>2431</v>
      </c>
      <c r="F904" s="145">
        <v>44562</v>
      </c>
      <c r="G904" s="145">
        <v>44531</v>
      </c>
      <c r="H904" s="144" t="s">
        <v>2300</v>
      </c>
      <c r="I904" s="144" t="s">
        <v>2432</v>
      </c>
      <c r="J904" s="144">
        <v>30.5</v>
      </c>
      <c r="K904" s="144"/>
      <c r="L904" s="144">
        <v>30.5</v>
      </c>
      <c r="M904" s="144"/>
      <c r="N904" s="144"/>
      <c r="O904" s="144">
        <v>1</v>
      </c>
      <c r="P904" s="144"/>
      <c r="Q904" s="144"/>
      <c r="R904" s="144"/>
      <c r="S904" s="144">
        <v>19</v>
      </c>
      <c r="T904" s="144">
        <v>92</v>
      </c>
      <c r="U904" s="144" t="s">
        <v>2433</v>
      </c>
      <c r="V904" s="144" t="s">
        <v>42</v>
      </c>
      <c r="W904" s="103"/>
    </row>
    <row r="905" s="19" customFormat="1" ht="24" spans="1:23">
      <c r="A905" s="36">
        <v>893</v>
      </c>
      <c r="B905" s="142" t="s">
        <v>2299</v>
      </c>
      <c r="C905" s="58" t="s">
        <v>33</v>
      </c>
      <c r="D905" s="146" t="s">
        <v>37</v>
      </c>
      <c r="E905" s="144" t="s">
        <v>2431</v>
      </c>
      <c r="F905" s="145">
        <v>44562</v>
      </c>
      <c r="G905" s="145">
        <v>44531</v>
      </c>
      <c r="H905" s="144" t="s">
        <v>2300</v>
      </c>
      <c r="I905" s="144" t="s">
        <v>2434</v>
      </c>
      <c r="J905" s="144">
        <v>18.1</v>
      </c>
      <c r="K905" s="144"/>
      <c r="L905" s="144">
        <v>18.1</v>
      </c>
      <c r="M905" s="144"/>
      <c r="N905" s="144"/>
      <c r="O905" s="144">
        <v>1</v>
      </c>
      <c r="P905" s="144"/>
      <c r="Q905" s="144"/>
      <c r="R905" s="144"/>
      <c r="S905" s="144">
        <v>34</v>
      </c>
      <c r="T905" s="144">
        <v>130</v>
      </c>
      <c r="U905" s="144" t="s">
        <v>2435</v>
      </c>
      <c r="V905" s="144" t="s">
        <v>42</v>
      </c>
      <c r="W905" s="103"/>
    </row>
    <row r="906" s="19" customFormat="1" ht="24" spans="1:23">
      <c r="A906" s="36">
        <v>894</v>
      </c>
      <c r="B906" s="142" t="s">
        <v>2299</v>
      </c>
      <c r="C906" s="58" t="s">
        <v>33</v>
      </c>
      <c r="D906" s="146" t="s">
        <v>37</v>
      </c>
      <c r="E906" s="144" t="s">
        <v>427</v>
      </c>
      <c r="F906" s="145">
        <v>44562</v>
      </c>
      <c r="G906" s="145">
        <v>44531</v>
      </c>
      <c r="H906" s="144" t="s">
        <v>2300</v>
      </c>
      <c r="I906" s="144" t="s">
        <v>2436</v>
      </c>
      <c r="J906" s="144">
        <v>10</v>
      </c>
      <c r="K906" s="144"/>
      <c r="L906" s="144">
        <v>10</v>
      </c>
      <c r="M906" s="144"/>
      <c r="N906" s="144"/>
      <c r="O906" s="144">
        <v>1</v>
      </c>
      <c r="P906" s="144"/>
      <c r="Q906" s="144"/>
      <c r="R906" s="144">
        <v>1</v>
      </c>
      <c r="S906" s="144">
        <v>12</v>
      </c>
      <c r="T906" s="144">
        <v>46</v>
      </c>
      <c r="U906" s="144" t="s">
        <v>2437</v>
      </c>
      <c r="V906" s="144" t="s">
        <v>42</v>
      </c>
      <c r="W906" s="103"/>
    </row>
    <row r="907" s="19" customFormat="1" ht="24" spans="1:23">
      <c r="A907" s="36">
        <v>895</v>
      </c>
      <c r="B907" s="142" t="s">
        <v>2299</v>
      </c>
      <c r="C907" s="58" t="s">
        <v>33</v>
      </c>
      <c r="D907" s="146" t="s">
        <v>37</v>
      </c>
      <c r="E907" s="144" t="s">
        <v>1405</v>
      </c>
      <c r="F907" s="145">
        <v>44713</v>
      </c>
      <c r="G907" s="145">
        <v>44531</v>
      </c>
      <c r="H907" s="144" t="s">
        <v>2300</v>
      </c>
      <c r="I907" s="144" t="s">
        <v>2438</v>
      </c>
      <c r="J907" s="144">
        <v>14</v>
      </c>
      <c r="K907" s="144"/>
      <c r="L907" s="144">
        <v>14</v>
      </c>
      <c r="M907" s="144"/>
      <c r="N907" s="144"/>
      <c r="O907" s="144">
        <v>1</v>
      </c>
      <c r="P907" s="144"/>
      <c r="Q907" s="144"/>
      <c r="R907" s="144"/>
      <c r="S907" s="144">
        <v>11</v>
      </c>
      <c r="T907" s="144">
        <v>40</v>
      </c>
      <c r="U907" s="144" t="s">
        <v>2439</v>
      </c>
      <c r="V907" s="144" t="s">
        <v>42</v>
      </c>
      <c r="W907" s="103"/>
    </row>
    <row r="908" s="19" customFormat="1" ht="24" spans="1:23">
      <c r="A908" s="36">
        <v>896</v>
      </c>
      <c r="B908" s="142" t="s">
        <v>2299</v>
      </c>
      <c r="C908" s="58" t="s">
        <v>33</v>
      </c>
      <c r="D908" s="146" t="s">
        <v>37</v>
      </c>
      <c r="E908" s="144" t="s">
        <v>2440</v>
      </c>
      <c r="F908" s="145">
        <v>44713</v>
      </c>
      <c r="G908" s="145">
        <v>44409</v>
      </c>
      <c r="H908" s="144" t="s">
        <v>2300</v>
      </c>
      <c r="I908" s="144" t="s">
        <v>2441</v>
      </c>
      <c r="J908" s="144">
        <v>75</v>
      </c>
      <c r="K908" s="144"/>
      <c r="L908" s="144">
        <v>75</v>
      </c>
      <c r="M908" s="144"/>
      <c r="N908" s="144"/>
      <c r="O908" s="144">
        <v>1</v>
      </c>
      <c r="P908" s="144"/>
      <c r="Q908" s="144"/>
      <c r="R908" s="144"/>
      <c r="S908" s="144">
        <v>60</v>
      </c>
      <c r="T908" s="144">
        <v>211</v>
      </c>
      <c r="U908" s="144" t="s">
        <v>2442</v>
      </c>
      <c r="V908" s="144" t="s">
        <v>42</v>
      </c>
      <c r="W908" s="103"/>
    </row>
    <row r="909" s="19" customFormat="1" ht="24" spans="1:23">
      <c r="A909" s="36">
        <v>897</v>
      </c>
      <c r="B909" s="142" t="s">
        <v>2299</v>
      </c>
      <c r="C909" s="58" t="s">
        <v>33</v>
      </c>
      <c r="D909" s="146" t="s">
        <v>37</v>
      </c>
      <c r="E909" s="144" t="s">
        <v>2440</v>
      </c>
      <c r="F909" s="145">
        <v>44713</v>
      </c>
      <c r="G909" s="145">
        <v>44409</v>
      </c>
      <c r="H909" s="144" t="s">
        <v>2300</v>
      </c>
      <c r="I909" s="144" t="s">
        <v>2443</v>
      </c>
      <c r="J909" s="144">
        <v>38</v>
      </c>
      <c r="K909" s="144"/>
      <c r="L909" s="144">
        <v>38</v>
      </c>
      <c r="M909" s="144"/>
      <c r="N909" s="144"/>
      <c r="O909" s="144">
        <v>1</v>
      </c>
      <c r="P909" s="144"/>
      <c r="Q909" s="144"/>
      <c r="R909" s="144"/>
      <c r="S909" s="144">
        <v>60</v>
      </c>
      <c r="T909" s="144">
        <v>211</v>
      </c>
      <c r="U909" s="144" t="s">
        <v>2442</v>
      </c>
      <c r="V909" s="144" t="s">
        <v>42</v>
      </c>
      <c r="W909" s="103"/>
    </row>
    <row r="910" s="19" customFormat="1" ht="24" spans="1:23">
      <c r="A910" s="36">
        <v>898</v>
      </c>
      <c r="B910" s="142" t="s">
        <v>2299</v>
      </c>
      <c r="C910" s="58" t="s">
        <v>33</v>
      </c>
      <c r="D910" s="146" t="s">
        <v>37</v>
      </c>
      <c r="E910" s="144" t="s">
        <v>711</v>
      </c>
      <c r="F910" s="145">
        <v>44713</v>
      </c>
      <c r="G910" s="145">
        <v>44440</v>
      </c>
      <c r="H910" s="144" t="s">
        <v>2300</v>
      </c>
      <c r="I910" s="144" t="s">
        <v>2444</v>
      </c>
      <c r="J910" s="144">
        <v>20</v>
      </c>
      <c r="K910" s="144"/>
      <c r="L910" s="144">
        <v>20</v>
      </c>
      <c r="M910" s="144"/>
      <c r="N910" s="144"/>
      <c r="O910" s="144">
        <v>1</v>
      </c>
      <c r="P910" s="144"/>
      <c r="Q910" s="144"/>
      <c r="R910" s="144">
        <v>1</v>
      </c>
      <c r="S910" s="144">
        <v>17</v>
      </c>
      <c r="T910" s="144">
        <v>65</v>
      </c>
      <c r="U910" s="144" t="s">
        <v>2445</v>
      </c>
      <c r="V910" s="144" t="s">
        <v>42</v>
      </c>
      <c r="W910" s="103"/>
    </row>
    <row r="911" s="19" customFormat="1" ht="24" spans="1:23">
      <c r="A911" s="36">
        <v>899</v>
      </c>
      <c r="B911" s="142" t="s">
        <v>2299</v>
      </c>
      <c r="C911" s="58" t="s">
        <v>33</v>
      </c>
      <c r="D911" s="146" t="s">
        <v>37</v>
      </c>
      <c r="E911" s="144" t="s">
        <v>707</v>
      </c>
      <c r="F911" s="145">
        <v>44713</v>
      </c>
      <c r="G911" s="145">
        <v>44531</v>
      </c>
      <c r="H911" s="144" t="s">
        <v>2300</v>
      </c>
      <c r="I911" s="144" t="s">
        <v>2446</v>
      </c>
      <c r="J911" s="144">
        <v>120</v>
      </c>
      <c r="K911" s="144"/>
      <c r="L911" s="144">
        <v>120</v>
      </c>
      <c r="M911" s="144"/>
      <c r="N911" s="144"/>
      <c r="O911" s="144">
        <v>1</v>
      </c>
      <c r="P911" s="144"/>
      <c r="Q911" s="144"/>
      <c r="R911" s="144">
        <v>1</v>
      </c>
      <c r="S911" s="144">
        <v>129</v>
      </c>
      <c r="T911" s="144">
        <v>465</v>
      </c>
      <c r="U911" s="144" t="s">
        <v>2447</v>
      </c>
      <c r="V911" s="144" t="s">
        <v>42</v>
      </c>
      <c r="W911" s="103"/>
    </row>
    <row r="912" s="19" customFormat="1" ht="24" spans="1:23">
      <c r="A912" s="36">
        <v>900</v>
      </c>
      <c r="B912" s="142" t="s">
        <v>2299</v>
      </c>
      <c r="C912" s="58" t="s">
        <v>33</v>
      </c>
      <c r="D912" s="146" t="s">
        <v>37</v>
      </c>
      <c r="E912" s="144" t="s">
        <v>1260</v>
      </c>
      <c r="F912" s="145">
        <v>44562</v>
      </c>
      <c r="G912" s="145">
        <v>44531</v>
      </c>
      <c r="H912" s="144" t="s">
        <v>2300</v>
      </c>
      <c r="I912" s="144" t="s">
        <v>2448</v>
      </c>
      <c r="J912" s="144">
        <v>20</v>
      </c>
      <c r="K912" s="144"/>
      <c r="L912" s="144">
        <v>20</v>
      </c>
      <c r="M912" s="144"/>
      <c r="N912" s="144"/>
      <c r="O912" s="144">
        <v>1</v>
      </c>
      <c r="P912" s="144"/>
      <c r="Q912" s="144"/>
      <c r="R912" s="144"/>
      <c r="S912" s="144">
        <v>31</v>
      </c>
      <c r="T912" s="144">
        <v>105</v>
      </c>
      <c r="U912" s="144" t="s">
        <v>2449</v>
      </c>
      <c r="V912" s="144" t="s">
        <v>42</v>
      </c>
      <c r="W912" s="103"/>
    </row>
    <row r="913" s="19" customFormat="1" ht="24" spans="1:23">
      <c r="A913" s="36">
        <v>901</v>
      </c>
      <c r="B913" s="142" t="s">
        <v>2299</v>
      </c>
      <c r="C913" s="58" t="s">
        <v>33</v>
      </c>
      <c r="D913" s="146" t="s">
        <v>37</v>
      </c>
      <c r="E913" s="144" t="s">
        <v>2450</v>
      </c>
      <c r="F913" s="145">
        <v>44774</v>
      </c>
      <c r="G913" s="145">
        <v>44470</v>
      </c>
      <c r="H913" s="144" t="s">
        <v>2300</v>
      </c>
      <c r="I913" s="144" t="s">
        <v>2451</v>
      </c>
      <c r="J913" s="144">
        <v>24</v>
      </c>
      <c r="K913" s="144"/>
      <c r="L913" s="144">
        <v>24</v>
      </c>
      <c r="M913" s="144"/>
      <c r="N913" s="144"/>
      <c r="O913" s="144">
        <v>1</v>
      </c>
      <c r="P913" s="144"/>
      <c r="Q913" s="144"/>
      <c r="R913" s="144"/>
      <c r="S913" s="144">
        <v>12</v>
      </c>
      <c r="T913" s="144">
        <v>56</v>
      </c>
      <c r="U913" s="144" t="s">
        <v>2452</v>
      </c>
      <c r="V913" s="144" t="s">
        <v>42</v>
      </c>
      <c r="W913" s="103"/>
    </row>
    <row r="914" s="19" customFormat="1" ht="24" spans="1:23">
      <c r="A914" s="36">
        <v>902</v>
      </c>
      <c r="B914" s="142" t="s">
        <v>2299</v>
      </c>
      <c r="C914" s="58" t="s">
        <v>33</v>
      </c>
      <c r="D914" s="146" t="s">
        <v>37</v>
      </c>
      <c r="E914" s="144" t="s">
        <v>2450</v>
      </c>
      <c r="F914" s="145">
        <v>44774</v>
      </c>
      <c r="G914" s="145">
        <v>44470</v>
      </c>
      <c r="H914" s="144" t="s">
        <v>2300</v>
      </c>
      <c r="I914" s="144" t="s">
        <v>2453</v>
      </c>
      <c r="J914" s="144">
        <v>18</v>
      </c>
      <c r="K914" s="144"/>
      <c r="L914" s="144">
        <v>18</v>
      </c>
      <c r="M914" s="144"/>
      <c r="N914" s="144"/>
      <c r="O914" s="144">
        <v>1</v>
      </c>
      <c r="P914" s="144"/>
      <c r="Q914" s="144"/>
      <c r="R914" s="144"/>
      <c r="S914" s="144">
        <v>18</v>
      </c>
      <c r="T914" s="144">
        <v>81</v>
      </c>
      <c r="U914" s="144" t="s">
        <v>2454</v>
      </c>
      <c r="V914" s="144" t="s">
        <v>42</v>
      </c>
      <c r="W914" s="103"/>
    </row>
    <row r="915" s="19" customFormat="1" ht="24" spans="1:23">
      <c r="A915" s="36">
        <v>903</v>
      </c>
      <c r="B915" s="142" t="s">
        <v>2299</v>
      </c>
      <c r="C915" s="58" t="s">
        <v>33</v>
      </c>
      <c r="D915" s="146" t="s">
        <v>37</v>
      </c>
      <c r="E915" s="144" t="s">
        <v>1465</v>
      </c>
      <c r="F915" s="145">
        <v>44562</v>
      </c>
      <c r="G915" s="145">
        <v>44531</v>
      </c>
      <c r="H915" s="144" t="s">
        <v>2300</v>
      </c>
      <c r="I915" s="144" t="s">
        <v>2455</v>
      </c>
      <c r="J915" s="144">
        <v>52</v>
      </c>
      <c r="K915" s="144"/>
      <c r="L915" s="144">
        <v>52</v>
      </c>
      <c r="M915" s="144"/>
      <c r="N915" s="144"/>
      <c r="O915" s="144">
        <v>1</v>
      </c>
      <c r="P915" s="144"/>
      <c r="Q915" s="144"/>
      <c r="R915" s="144">
        <v>1</v>
      </c>
      <c r="S915" s="144">
        <v>15</v>
      </c>
      <c r="T915" s="144">
        <v>71</v>
      </c>
      <c r="U915" s="144" t="s">
        <v>2456</v>
      </c>
      <c r="V915" s="144" t="s">
        <v>42</v>
      </c>
      <c r="W915" s="103"/>
    </row>
    <row r="916" s="19" customFormat="1" ht="24" spans="1:23">
      <c r="A916" s="36">
        <v>904</v>
      </c>
      <c r="B916" s="142" t="s">
        <v>2299</v>
      </c>
      <c r="C916" s="58" t="s">
        <v>33</v>
      </c>
      <c r="D916" s="146" t="s">
        <v>37</v>
      </c>
      <c r="E916" s="144" t="s">
        <v>1465</v>
      </c>
      <c r="F916" s="145">
        <v>44562</v>
      </c>
      <c r="G916" s="145">
        <v>44531</v>
      </c>
      <c r="H916" s="144" t="s">
        <v>2300</v>
      </c>
      <c r="I916" s="144" t="s">
        <v>2457</v>
      </c>
      <c r="J916" s="144">
        <v>45</v>
      </c>
      <c r="K916" s="144"/>
      <c r="L916" s="144">
        <v>45</v>
      </c>
      <c r="M916" s="144"/>
      <c r="N916" s="144"/>
      <c r="O916" s="144">
        <v>1</v>
      </c>
      <c r="P916" s="144"/>
      <c r="Q916" s="144"/>
      <c r="R916" s="144">
        <v>1</v>
      </c>
      <c r="S916" s="144">
        <v>16</v>
      </c>
      <c r="T916" s="144">
        <v>74</v>
      </c>
      <c r="U916" s="144" t="s">
        <v>2458</v>
      </c>
      <c r="V916" s="144" t="s">
        <v>42</v>
      </c>
      <c r="W916" s="103"/>
    </row>
    <row r="917" s="19" customFormat="1" ht="24" spans="1:23">
      <c r="A917" s="36">
        <v>905</v>
      </c>
      <c r="B917" s="142" t="s">
        <v>2299</v>
      </c>
      <c r="C917" s="58" t="s">
        <v>33</v>
      </c>
      <c r="D917" s="49" t="s">
        <v>37</v>
      </c>
      <c r="E917" s="144" t="s">
        <v>1057</v>
      </c>
      <c r="F917" s="145">
        <v>44562</v>
      </c>
      <c r="G917" s="145">
        <v>44531</v>
      </c>
      <c r="H917" s="144" t="s">
        <v>2300</v>
      </c>
      <c r="I917" s="144" t="s">
        <v>2459</v>
      </c>
      <c r="J917" s="144">
        <v>50</v>
      </c>
      <c r="K917" s="144"/>
      <c r="L917" s="144">
        <v>50</v>
      </c>
      <c r="M917" s="144"/>
      <c r="N917" s="144"/>
      <c r="O917" s="144">
        <v>1</v>
      </c>
      <c r="P917" s="144"/>
      <c r="Q917" s="144"/>
      <c r="R917" s="144"/>
      <c r="S917" s="144">
        <v>66</v>
      </c>
      <c r="T917" s="144">
        <v>226</v>
      </c>
      <c r="U917" s="144" t="s">
        <v>2460</v>
      </c>
      <c r="V917" s="144" t="s">
        <v>42</v>
      </c>
      <c r="W917" s="103"/>
    </row>
    <row r="918" s="19" customFormat="1" ht="24" spans="1:23">
      <c r="A918" s="36">
        <v>906</v>
      </c>
      <c r="B918" s="142" t="s">
        <v>2299</v>
      </c>
      <c r="C918" s="58" t="s">
        <v>33</v>
      </c>
      <c r="D918" s="146" t="s">
        <v>37</v>
      </c>
      <c r="E918" s="144" t="s">
        <v>2461</v>
      </c>
      <c r="F918" s="145">
        <v>44562</v>
      </c>
      <c r="G918" s="145">
        <v>44409</v>
      </c>
      <c r="H918" s="144" t="s">
        <v>2300</v>
      </c>
      <c r="I918" s="144" t="s">
        <v>2462</v>
      </c>
      <c r="J918" s="144">
        <v>65</v>
      </c>
      <c r="K918" s="144"/>
      <c r="L918" s="144">
        <v>65</v>
      </c>
      <c r="M918" s="144"/>
      <c r="N918" s="144"/>
      <c r="O918" s="144">
        <v>1</v>
      </c>
      <c r="P918" s="144"/>
      <c r="Q918" s="144"/>
      <c r="R918" s="144"/>
      <c r="S918" s="144">
        <v>62</v>
      </c>
      <c r="T918" s="144">
        <v>213</v>
      </c>
      <c r="U918" s="144" t="s">
        <v>2463</v>
      </c>
      <c r="V918" s="144" t="s">
        <v>42</v>
      </c>
      <c r="W918" s="103"/>
    </row>
    <row r="919" s="19" customFormat="1" ht="24" spans="1:23">
      <c r="A919" s="36">
        <v>907</v>
      </c>
      <c r="B919" s="142" t="s">
        <v>2299</v>
      </c>
      <c r="C919" s="58" t="s">
        <v>33</v>
      </c>
      <c r="D919" s="146" t="s">
        <v>37</v>
      </c>
      <c r="E919" s="144" t="s">
        <v>782</v>
      </c>
      <c r="F919" s="145">
        <v>44562</v>
      </c>
      <c r="G919" s="145">
        <v>44531</v>
      </c>
      <c r="H919" s="144" t="s">
        <v>2300</v>
      </c>
      <c r="I919" s="144" t="s">
        <v>2464</v>
      </c>
      <c r="J919" s="144">
        <v>16</v>
      </c>
      <c r="K919" s="144"/>
      <c r="L919" s="144">
        <v>16</v>
      </c>
      <c r="M919" s="144"/>
      <c r="N919" s="144"/>
      <c r="O919" s="144">
        <v>1</v>
      </c>
      <c r="P919" s="144"/>
      <c r="Q919" s="144"/>
      <c r="R919" s="144"/>
      <c r="S919" s="144">
        <v>15</v>
      </c>
      <c r="T919" s="144">
        <v>64</v>
      </c>
      <c r="U919" s="144" t="s">
        <v>2465</v>
      </c>
      <c r="V919" s="144" t="s">
        <v>42</v>
      </c>
      <c r="W919" s="103"/>
    </row>
    <row r="920" s="19" customFormat="1" ht="24" spans="1:23">
      <c r="A920" s="36">
        <v>908</v>
      </c>
      <c r="B920" s="142" t="s">
        <v>2299</v>
      </c>
      <c r="C920" s="58" t="s">
        <v>33</v>
      </c>
      <c r="D920" s="146" t="s">
        <v>37</v>
      </c>
      <c r="E920" s="144" t="s">
        <v>782</v>
      </c>
      <c r="F920" s="145">
        <v>44562</v>
      </c>
      <c r="G920" s="145">
        <v>44531</v>
      </c>
      <c r="H920" s="144" t="s">
        <v>2300</v>
      </c>
      <c r="I920" s="144" t="s">
        <v>2466</v>
      </c>
      <c r="J920" s="144">
        <v>24</v>
      </c>
      <c r="K920" s="144"/>
      <c r="L920" s="144">
        <v>24</v>
      </c>
      <c r="M920" s="144"/>
      <c r="N920" s="144"/>
      <c r="O920" s="144">
        <v>1</v>
      </c>
      <c r="P920" s="144"/>
      <c r="Q920" s="144"/>
      <c r="R920" s="144"/>
      <c r="S920" s="144">
        <v>18</v>
      </c>
      <c r="T920" s="144">
        <v>78</v>
      </c>
      <c r="U920" s="144" t="s">
        <v>2467</v>
      </c>
      <c r="V920" s="144" t="s">
        <v>42</v>
      </c>
      <c r="W920" s="103"/>
    </row>
    <row r="921" s="19" customFormat="1" ht="24" spans="1:23">
      <c r="A921" s="36">
        <v>909</v>
      </c>
      <c r="B921" s="142" t="s">
        <v>2299</v>
      </c>
      <c r="C921" s="58" t="s">
        <v>33</v>
      </c>
      <c r="D921" s="146" t="s">
        <v>37</v>
      </c>
      <c r="E921" s="144" t="s">
        <v>1689</v>
      </c>
      <c r="F921" s="145">
        <v>44562</v>
      </c>
      <c r="G921" s="145">
        <v>44531</v>
      </c>
      <c r="H921" s="144" t="s">
        <v>2300</v>
      </c>
      <c r="I921" s="144" t="s">
        <v>2468</v>
      </c>
      <c r="J921" s="144">
        <v>24</v>
      </c>
      <c r="K921" s="144"/>
      <c r="L921" s="144">
        <v>24</v>
      </c>
      <c r="M921" s="144"/>
      <c r="N921" s="144"/>
      <c r="O921" s="144">
        <v>1</v>
      </c>
      <c r="P921" s="144"/>
      <c r="Q921" s="144"/>
      <c r="R921" s="144"/>
      <c r="S921" s="144">
        <v>47</v>
      </c>
      <c r="T921" s="144">
        <v>186</v>
      </c>
      <c r="U921" s="144" t="s">
        <v>2469</v>
      </c>
      <c r="V921" s="144" t="s">
        <v>42</v>
      </c>
      <c r="W921" s="103"/>
    </row>
    <row r="922" s="19" customFormat="1" ht="24" spans="1:23">
      <c r="A922" s="36">
        <v>910</v>
      </c>
      <c r="B922" s="142" t="s">
        <v>2299</v>
      </c>
      <c r="C922" s="58" t="s">
        <v>33</v>
      </c>
      <c r="D922" s="146" t="s">
        <v>37</v>
      </c>
      <c r="E922" s="144" t="s">
        <v>2340</v>
      </c>
      <c r="F922" s="145">
        <v>44562</v>
      </c>
      <c r="G922" s="145">
        <v>44531</v>
      </c>
      <c r="H922" s="144" t="s">
        <v>2300</v>
      </c>
      <c r="I922" s="144" t="s">
        <v>2470</v>
      </c>
      <c r="J922" s="144">
        <v>58</v>
      </c>
      <c r="K922" s="144"/>
      <c r="L922" s="144">
        <v>58</v>
      </c>
      <c r="M922" s="144"/>
      <c r="N922" s="144"/>
      <c r="O922" s="144">
        <v>1</v>
      </c>
      <c r="P922" s="144"/>
      <c r="Q922" s="144"/>
      <c r="R922" s="144">
        <v>1</v>
      </c>
      <c r="S922" s="144">
        <v>7</v>
      </c>
      <c r="T922" s="144">
        <v>35</v>
      </c>
      <c r="U922" s="144" t="s">
        <v>2471</v>
      </c>
      <c r="V922" s="144" t="s">
        <v>42</v>
      </c>
      <c r="W922" s="103"/>
    </row>
    <row r="923" s="19" customFormat="1" ht="24" spans="1:23">
      <c r="A923" s="36">
        <v>911</v>
      </c>
      <c r="B923" s="142" t="s">
        <v>2299</v>
      </c>
      <c r="C923" s="58" t="s">
        <v>33</v>
      </c>
      <c r="D923" s="146" t="s">
        <v>37</v>
      </c>
      <c r="E923" s="144" t="s">
        <v>97</v>
      </c>
      <c r="F923" s="145">
        <v>44562</v>
      </c>
      <c r="G923" s="145">
        <v>44531</v>
      </c>
      <c r="H923" s="144" t="s">
        <v>2300</v>
      </c>
      <c r="I923" s="144" t="s">
        <v>2472</v>
      </c>
      <c r="J923" s="144">
        <v>56</v>
      </c>
      <c r="K923" s="144"/>
      <c r="L923" s="144">
        <v>56</v>
      </c>
      <c r="M923" s="144"/>
      <c r="N923" s="144"/>
      <c r="O923" s="144">
        <v>1</v>
      </c>
      <c r="P923" s="144"/>
      <c r="Q923" s="144"/>
      <c r="R923" s="144"/>
      <c r="S923" s="144">
        <v>41</v>
      </c>
      <c r="T923" s="144">
        <v>153</v>
      </c>
      <c r="U923" s="144" t="s">
        <v>2473</v>
      </c>
      <c r="V923" s="144" t="s">
        <v>42</v>
      </c>
      <c r="W923" s="103"/>
    </row>
    <row r="924" s="19" customFormat="1" ht="24" spans="1:23">
      <c r="A924" s="36">
        <v>912</v>
      </c>
      <c r="B924" s="142" t="s">
        <v>2299</v>
      </c>
      <c r="C924" s="58" t="s">
        <v>33</v>
      </c>
      <c r="D924" s="146" t="s">
        <v>37</v>
      </c>
      <c r="E924" s="144" t="s">
        <v>2474</v>
      </c>
      <c r="F924" s="145">
        <v>44562</v>
      </c>
      <c r="G924" s="145">
        <v>44531</v>
      </c>
      <c r="H924" s="144" t="s">
        <v>2300</v>
      </c>
      <c r="I924" s="144" t="s">
        <v>2475</v>
      </c>
      <c r="J924" s="144">
        <v>30</v>
      </c>
      <c r="K924" s="144"/>
      <c r="L924" s="144">
        <v>30</v>
      </c>
      <c r="M924" s="144"/>
      <c r="N924" s="144"/>
      <c r="O924" s="144">
        <v>1</v>
      </c>
      <c r="P924" s="144"/>
      <c r="Q924" s="144"/>
      <c r="R924" s="144">
        <v>1</v>
      </c>
      <c r="S924" s="144">
        <v>124</v>
      </c>
      <c r="T924" s="144">
        <v>456</v>
      </c>
      <c r="U924" s="144" t="s">
        <v>2476</v>
      </c>
      <c r="V924" s="144" t="s">
        <v>42</v>
      </c>
      <c r="W924" s="103"/>
    </row>
    <row r="925" s="19" customFormat="1" ht="24" spans="1:23">
      <c r="A925" s="36">
        <v>913</v>
      </c>
      <c r="B925" s="142" t="s">
        <v>2299</v>
      </c>
      <c r="C925" s="58" t="s">
        <v>33</v>
      </c>
      <c r="D925" s="146" t="s">
        <v>37</v>
      </c>
      <c r="E925" s="144" t="s">
        <v>2477</v>
      </c>
      <c r="F925" s="145">
        <v>44562</v>
      </c>
      <c r="G925" s="145">
        <v>44531</v>
      </c>
      <c r="H925" s="144" t="s">
        <v>2300</v>
      </c>
      <c r="I925" s="144" t="s">
        <v>2478</v>
      </c>
      <c r="J925" s="144">
        <v>40</v>
      </c>
      <c r="K925" s="144"/>
      <c r="L925" s="144">
        <v>40</v>
      </c>
      <c r="M925" s="144"/>
      <c r="N925" s="144"/>
      <c r="O925" s="144">
        <v>1</v>
      </c>
      <c r="P925" s="144"/>
      <c r="Q925" s="144"/>
      <c r="R925" s="144"/>
      <c r="S925" s="144">
        <v>89</v>
      </c>
      <c r="T925" s="144">
        <v>365</v>
      </c>
      <c r="U925" s="144" t="s">
        <v>2479</v>
      </c>
      <c r="V925" s="144" t="s">
        <v>42</v>
      </c>
      <c r="W925" s="103"/>
    </row>
    <row r="926" s="19" customFormat="1" ht="24" spans="1:23">
      <c r="A926" s="36">
        <v>914</v>
      </c>
      <c r="B926" s="142" t="s">
        <v>2299</v>
      </c>
      <c r="C926" s="58" t="s">
        <v>33</v>
      </c>
      <c r="D926" s="146" t="s">
        <v>37</v>
      </c>
      <c r="E926" s="144" t="s">
        <v>1010</v>
      </c>
      <c r="F926" s="145">
        <v>44562</v>
      </c>
      <c r="G926" s="145">
        <v>44531</v>
      </c>
      <c r="H926" s="144" t="s">
        <v>2300</v>
      </c>
      <c r="I926" s="144" t="s">
        <v>2480</v>
      </c>
      <c r="J926" s="144">
        <v>40</v>
      </c>
      <c r="K926" s="144"/>
      <c r="L926" s="144">
        <v>40</v>
      </c>
      <c r="M926" s="144"/>
      <c r="N926" s="144"/>
      <c r="O926" s="144">
        <v>1</v>
      </c>
      <c r="P926" s="144"/>
      <c r="Q926" s="144"/>
      <c r="R926" s="144"/>
      <c r="S926" s="144">
        <v>62</v>
      </c>
      <c r="T926" s="144">
        <v>251</v>
      </c>
      <c r="U926" s="144" t="s">
        <v>2481</v>
      </c>
      <c r="V926" s="144" t="s">
        <v>42</v>
      </c>
      <c r="W926" s="103"/>
    </row>
    <row r="927" s="19" customFormat="1" ht="24" spans="1:23">
      <c r="A927" s="36">
        <v>915</v>
      </c>
      <c r="B927" s="142" t="s">
        <v>2299</v>
      </c>
      <c r="C927" s="58" t="s">
        <v>33</v>
      </c>
      <c r="D927" s="146" t="s">
        <v>37</v>
      </c>
      <c r="E927" s="144" t="s">
        <v>1280</v>
      </c>
      <c r="F927" s="145">
        <v>44562</v>
      </c>
      <c r="G927" s="145">
        <v>44531</v>
      </c>
      <c r="H927" s="144" t="s">
        <v>2300</v>
      </c>
      <c r="I927" s="144" t="s">
        <v>2482</v>
      </c>
      <c r="J927" s="144">
        <v>12</v>
      </c>
      <c r="K927" s="144"/>
      <c r="L927" s="144">
        <v>12</v>
      </c>
      <c r="M927" s="144"/>
      <c r="N927" s="144"/>
      <c r="O927" s="144">
        <v>1</v>
      </c>
      <c r="P927" s="144"/>
      <c r="Q927" s="144"/>
      <c r="R927" s="144">
        <v>1</v>
      </c>
      <c r="S927" s="144">
        <v>217</v>
      </c>
      <c r="T927" s="144">
        <v>432</v>
      </c>
      <c r="U927" s="144" t="s">
        <v>2483</v>
      </c>
      <c r="V927" s="144" t="s">
        <v>42</v>
      </c>
      <c r="W927" s="103"/>
    </row>
    <row r="928" s="19" customFormat="1" ht="24" spans="1:23">
      <c r="A928" s="36">
        <v>916</v>
      </c>
      <c r="B928" s="142" t="s">
        <v>2299</v>
      </c>
      <c r="C928" s="58" t="s">
        <v>33</v>
      </c>
      <c r="D928" s="146" t="s">
        <v>37</v>
      </c>
      <c r="E928" s="144" t="s">
        <v>1280</v>
      </c>
      <c r="F928" s="145">
        <v>44562</v>
      </c>
      <c r="G928" s="145">
        <v>44531</v>
      </c>
      <c r="H928" s="144" t="s">
        <v>2300</v>
      </c>
      <c r="I928" s="144" t="s">
        <v>2484</v>
      </c>
      <c r="J928" s="144">
        <v>24</v>
      </c>
      <c r="K928" s="144"/>
      <c r="L928" s="144">
        <v>24</v>
      </c>
      <c r="M928" s="144"/>
      <c r="N928" s="144"/>
      <c r="O928" s="144">
        <v>1</v>
      </c>
      <c r="P928" s="144"/>
      <c r="Q928" s="144"/>
      <c r="R928" s="144">
        <v>1</v>
      </c>
      <c r="S928" s="144">
        <v>147</v>
      </c>
      <c r="T928" s="144">
        <v>352</v>
      </c>
      <c r="U928" s="144" t="s">
        <v>2485</v>
      </c>
      <c r="V928" s="144" t="s">
        <v>42</v>
      </c>
      <c r="W928" s="103"/>
    </row>
    <row r="929" s="19" customFormat="1" ht="24" spans="1:23">
      <c r="A929" s="36">
        <v>917</v>
      </c>
      <c r="B929" s="142" t="s">
        <v>2299</v>
      </c>
      <c r="C929" s="58" t="s">
        <v>33</v>
      </c>
      <c r="D929" s="146" t="s">
        <v>37</v>
      </c>
      <c r="E929" s="144" t="s">
        <v>1280</v>
      </c>
      <c r="F929" s="145">
        <v>44713</v>
      </c>
      <c r="G929" s="145">
        <v>44409</v>
      </c>
      <c r="H929" s="144" t="s">
        <v>2300</v>
      </c>
      <c r="I929" s="144" t="s">
        <v>2486</v>
      </c>
      <c r="J929" s="144">
        <v>36</v>
      </c>
      <c r="K929" s="144"/>
      <c r="L929" s="144">
        <v>36</v>
      </c>
      <c r="M929" s="144"/>
      <c r="N929" s="144"/>
      <c r="O929" s="144">
        <v>1</v>
      </c>
      <c r="P929" s="144"/>
      <c r="Q929" s="144"/>
      <c r="R929" s="144">
        <v>1</v>
      </c>
      <c r="S929" s="144">
        <v>168</v>
      </c>
      <c r="T929" s="144">
        <v>565</v>
      </c>
      <c r="U929" s="144" t="s">
        <v>2487</v>
      </c>
      <c r="V929" s="144" t="s">
        <v>42</v>
      </c>
      <c r="W929" s="103"/>
    </row>
    <row r="930" s="19" customFormat="1" ht="24" spans="1:23">
      <c r="A930" s="36">
        <v>918</v>
      </c>
      <c r="B930" s="142" t="s">
        <v>2299</v>
      </c>
      <c r="C930" s="58" t="s">
        <v>33</v>
      </c>
      <c r="D930" s="146" t="s">
        <v>37</v>
      </c>
      <c r="E930" s="144" t="s">
        <v>1280</v>
      </c>
      <c r="F930" s="145">
        <v>44713</v>
      </c>
      <c r="G930" s="145">
        <v>44409</v>
      </c>
      <c r="H930" s="144" t="s">
        <v>2300</v>
      </c>
      <c r="I930" s="144" t="s">
        <v>2488</v>
      </c>
      <c r="J930" s="144">
        <v>28</v>
      </c>
      <c r="K930" s="144"/>
      <c r="L930" s="144">
        <v>28</v>
      </c>
      <c r="M930" s="144"/>
      <c r="N930" s="144"/>
      <c r="O930" s="144">
        <v>1</v>
      </c>
      <c r="P930" s="144"/>
      <c r="Q930" s="144"/>
      <c r="R930" s="144">
        <v>1</v>
      </c>
      <c r="S930" s="144">
        <v>168</v>
      </c>
      <c r="T930" s="144">
        <v>565</v>
      </c>
      <c r="U930" s="144" t="s">
        <v>2487</v>
      </c>
      <c r="V930" s="144" t="s">
        <v>42</v>
      </c>
      <c r="W930" s="103"/>
    </row>
    <row r="931" s="19" customFormat="1" ht="24" spans="1:23">
      <c r="A931" s="36">
        <v>919</v>
      </c>
      <c r="B931" s="142" t="s">
        <v>2299</v>
      </c>
      <c r="C931" s="58" t="s">
        <v>33</v>
      </c>
      <c r="D931" s="146" t="s">
        <v>37</v>
      </c>
      <c r="E931" s="144" t="s">
        <v>1280</v>
      </c>
      <c r="F931" s="145">
        <v>44713</v>
      </c>
      <c r="G931" s="145">
        <v>44410</v>
      </c>
      <c r="H931" s="144" t="s">
        <v>2300</v>
      </c>
      <c r="I931" s="144" t="s">
        <v>2489</v>
      </c>
      <c r="J931" s="144">
        <v>29</v>
      </c>
      <c r="K931" s="144"/>
      <c r="L931" s="144">
        <v>29</v>
      </c>
      <c r="M931" s="144"/>
      <c r="N931" s="144"/>
      <c r="O931" s="144">
        <v>1</v>
      </c>
      <c r="P931" s="144"/>
      <c r="Q931" s="144"/>
      <c r="R931" s="144">
        <v>1</v>
      </c>
      <c r="S931" s="144">
        <v>168</v>
      </c>
      <c r="T931" s="144">
        <v>566</v>
      </c>
      <c r="U931" s="144" t="s">
        <v>2490</v>
      </c>
      <c r="V931" s="144" t="s">
        <v>42</v>
      </c>
      <c r="W931" s="103"/>
    </row>
    <row r="932" s="19" customFormat="1" ht="24" spans="1:23">
      <c r="A932" s="36">
        <v>920</v>
      </c>
      <c r="B932" s="142" t="s">
        <v>2299</v>
      </c>
      <c r="C932" s="58" t="s">
        <v>33</v>
      </c>
      <c r="D932" s="146" t="s">
        <v>37</v>
      </c>
      <c r="E932" s="144" t="s">
        <v>1280</v>
      </c>
      <c r="F932" s="145">
        <v>44713</v>
      </c>
      <c r="G932" s="145">
        <v>44501</v>
      </c>
      <c r="H932" s="144" t="s">
        <v>2300</v>
      </c>
      <c r="I932" s="144" t="s">
        <v>2491</v>
      </c>
      <c r="J932" s="144">
        <v>16</v>
      </c>
      <c r="K932" s="144"/>
      <c r="L932" s="144">
        <v>16</v>
      </c>
      <c r="M932" s="144"/>
      <c r="N932" s="144"/>
      <c r="O932" s="144">
        <v>1</v>
      </c>
      <c r="P932" s="144"/>
      <c r="Q932" s="144"/>
      <c r="R932" s="144">
        <v>1</v>
      </c>
      <c r="S932" s="144">
        <v>227</v>
      </c>
      <c r="T932" s="144">
        <v>452</v>
      </c>
      <c r="U932" s="144" t="s">
        <v>2492</v>
      </c>
      <c r="V932" s="144" t="s">
        <v>42</v>
      </c>
      <c r="W932" s="103"/>
    </row>
    <row r="933" s="19" customFormat="1" ht="24" spans="1:23">
      <c r="A933" s="36">
        <v>921</v>
      </c>
      <c r="B933" s="142" t="s">
        <v>2299</v>
      </c>
      <c r="C933" s="58" t="s">
        <v>33</v>
      </c>
      <c r="D933" s="146" t="s">
        <v>37</v>
      </c>
      <c r="E933" s="144" t="s">
        <v>1280</v>
      </c>
      <c r="F933" s="145">
        <v>44562</v>
      </c>
      <c r="G933" s="145">
        <v>44531</v>
      </c>
      <c r="H933" s="144" t="s">
        <v>2300</v>
      </c>
      <c r="I933" s="144" t="s">
        <v>2493</v>
      </c>
      <c r="J933" s="144">
        <v>44</v>
      </c>
      <c r="K933" s="144"/>
      <c r="L933" s="144">
        <v>44</v>
      </c>
      <c r="M933" s="144"/>
      <c r="N933" s="144"/>
      <c r="O933" s="144">
        <v>1</v>
      </c>
      <c r="P933" s="144"/>
      <c r="Q933" s="144"/>
      <c r="R933" s="144">
        <v>1</v>
      </c>
      <c r="S933" s="144">
        <v>258</v>
      </c>
      <c r="T933" s="144">
        <v>685</v>
      </c>
      <c r="U933" s="144" t="s">
        <v>2494</v>
      </c>
      <c r="V933" s="144" t="s">
        <v>42</v>
      </c>
      <c r="W933" s="103"/>
    </row>
    <row r="934" s="19" customFormat="1" ht="24" spans="1:23">
      <c r="A934" s="36">
        <v>922</v>
      </c>
      <c r="B934" s="142" t="s">
        <v>2299</v>
      </c>
      <c r="C934" s="58" t="s">
        <v>33</v>
      </c>
      <c r="D934" s="146" t="s">
        <v>37</v>
      </c>
      <c r="E934" s="144" t="s">
        <v>1280</v>
      </c>
      <c r="F934" s="145">
        <v>44713</v>
      </c>
      <c r="G934" s="145">
        <v>44409</v>
      </c>
      <c r="H934" s="144" t="s">
        <v>2300</v>
      </c>
      <c r="I934" s="144" t="s">
        <v>2495</v>
      </c>
      <c r="J934" s="144">
        <v>24</v>
      </c>
      <c r="K934" s="144"/>
      <c r="L934" s="144">
        <v>24</v>
      </c>
      <c r="M934" s="144"/>
      <c r="N934" s="144"/>
      <c r="O934" s="144">
        <v>1</v>
      </c>
      <c r="P934" s="144"/>
      <c r="Q934" s="144"/>
      <c r="R934" s="144">
        <v>1</v>
      </c>
      <c r="S934" s="144">
        <v>168</v>
      </c>
      <c r="T934" s="144">
        <v>565</v>
      </c>
      <c r="U934" s="144" t="s">
        <v>2487</v>
      </c>
      <c r="V934" s="144" t="s">
        <v>42</v>
      </c>
      <c r="W934" s="103"/>
    </row>
    <row r="935" s="19" customFormat="1" ht="24" spans="1:23">
      <c r="A935" s="36">
        <v>923</v>
      </c>
      <c r="B935" s="142" t="s">
        <v>2299</v>
      </c>
      <c r="C935" s="58" t="s">
        <v>33</v>
      </c>
      <c r="D935" s="146" t="s">
        <v>37</v>
      </c>
      <c r="E935" s="144" t="s">
        <v>1280</v>
      </c>
      <c r="F935" s="145">
        <v>44713</v>
      </c>
      <c r="G935" s="145">
        <v>44409</v>
      </c>
      <c r="H935" s="144" t="s">
        <v>2300</v>
      </c>
      <c r="I935" s="144" t="s">
        <v>2496</v>
      </c>
      <c r="J935" s="144">
        <v>40</v>
      </c>
      <c r="K935" s="144"/>
      <c r="L935" s="144">
        <v>40</v>
      </c>
      <c r="M935" s="144"/>
      <c r="N935" s="144"/>
      <c r="O935" s="144">
        <v>1</v>
      </c>
      <c r="P935" s="144"/>
      <c r="Q935" s="144"/>
      <c r="R935" s="144">
        <v>1</v>
      </c>
      <c r="S935" s="144">
        <v>268</v>
      </c>
      <c r="T935" s="144">
        <v>786</v>
      </c>
      <c r="U935" s="144" t="s">
        <v>2497</v>
      </c>
      <c r="V935" s="144" t="s">
        <v>42</v>
      </c>
      <c r="W935" s="103"/>
    </row>
    <row r="936" s="19" customFormat="1" ht="24" spans="1:23">
      <c r="A936" s="36">
        <v>924</v>
      </c>
      <c r="B936" s="142" t="s">
        <v>2299</v>
      </c>
      <c r="C936" s="58" t="s">
        <v>33</v>
      </c>
      <c r="D936" s="146" t="s">
        <v>37</v>
      </c>
      <c r="E936" s="144" t="s">
        <v>1280</v>
      </c>
      <c r="F936" s="145">
        <v>44713</v>
      </c>
      <c r="G936" s="145">
        <v>44409</v>
      </c>
      <c r="H936" s="144" t="s">
        <v>2300</v>
      </c>
      <c r="I936" s="144" t="s">
        <v>2498</v>
      </c>
      <c r="J936" s="144">
        <v>24</v>
      </c>
      <c r="K936" s="144"/>
      <c r="L936" s="144">
        <v>24</v>
      </c>
      <c r="M936" s="144"/>
      <c r="N936" s="144"/>
      <c r="O936" s="144">
        <v>1</v>
      </c>
      <c r="P936" s="144"/>
      <c r="Q936" s="144"/>
      <c r="R936" s="144">
        <v>1</v>
      </c>
      <c r="S936" s="144">
        <v>110</v>
      </c>
      <c r="T936" s="144">
        <v>363</v>
      </c>
      <c r="U936" s="144" t="s">
        <v>2499</v>
      </c>
      <c r="V936" s="144" t="s">
        <v>42</v>
      </c>
      <c r="W936" s="103"/>
    </row>
    <row r="937" s="19" customFormat="1" ht="24" spans="1:23">
      <c r="A937" s="36">
        <v>925</v>
      </c>
      <c r="B937" s="142" t="s">
        <v>2299</v>
      </c>
      <c r="C937" s="58" t="s">
        <v>33</v>
      </c>
      <c r="D937" s="146" t="s">
        <v>37</v>
      </c>
      <c r="E937" s="144" t="s">
        <v>1061</v>
      </c>
      <c r="F937" s="145">
        <v>44562</v>
      </c>
      <c r="G937" s="145">
        <v>44531</v>
      </c>
      <c r="H937" s="144" t="s">
        <v>2300</v>
      </c>
      <c r="I937" s="144" t="s">
        <v>2500</v>
      </c>
      <c r="J937" s="144">
        <v>46</v>
      </c>
      <c r="K937" s="144"/>
      <c r="L937" s="144">
        <v>46</v>
      </c>
      <c r="M937" s="144"/>
      <c r="N937" s="144"/>
      <c r="O937" s="144">
        <v>1</v>
      </c>
      <c r="P937" s="144"/>
      <c r="Q937" s="144"/>
      <c r="R937" s="144">
        <v>1</v>
      </c>
      <c r="S937" s="144">
        <v>17</v>
      </c>
      <c r="T937" s="144">
        <v>63</v>
      </c>
      <c r="U937" s="144" t="s">
        <v>2501</v>
      </c>
      <c r="V937" s="144" t="s">
        <v>42</v>
      </c>
      <c r="W937" s="103"/>
    </row>
    <row r="938" s="19" customFormat="1" ht="24" spans="1:23">
      <c r="A938" s="36">
        <v>926</v>
      </c>
      <c r="B938" s="142" t="s">
        <v>2299</v>
      </c>
      <c r="C938" s="58" t="s">
        <v>33</v>
      </c>
      <c r="D938" s="146" t="s">
        <v>37</v>
      </c>
      <c r="E938" s="144" t="s">
        <v>1061</v>
      </c>
      <c r="F938" s="145">
        <v>44562</v>
      </c>
      <c r="G938" s="145">
        <v>44531</v>
      </c>
      <c r="H938" s="144" t="s">
        <v>2300</v>
      </c>
      <c r="I938" s="144" t="s">
        <v>2502</v>
      </c>
      <c r="J938" s="144">
        <v>26</v>
      </c>
      <c r="K938" s="144"/>
      <c r="L938" s="144">
        <v>26</v>
      </c>
      <c r="M938" s="144"/>
      <c r="N938" s="144"/>
      <c r="O938" s="144">
        <v>1</v>
      </c>
      <c r="P938" s="144"/>
      <c r="Q938" s="144"/>
      <c r="R938" s="144">
        <v>1</v>
      </c>
      <c r="S938" s="144">
        <v>9</v>
      </c>
      <c r="T938" s="144">
        <v>63</v>
      </c>
      <c r="U938" s="144" t="s">
        <v>2503</v>
      </c>
      <c r="V938" s="144" t="s">
        <v>42</v>
      </c>
      <c r="W938" s="103"/>
    </row>
    <row r="939" s="19" customFormat="1" ht="24" spans="1:23">
      <c r="A939" s="36">
        <v>927</v>
      </c>
      <c r="B939" s="142" t="s">
        <v>2299</v>
      </c>
      <c r="C939" s="58" t="s">
        <v>33</v>
      </c>
      <c r="D939" s="146" t="s">
        <v>37</v>
      </c>
      <c r="E939" s="144" t="s">
        <v>1061</v>
      </c>
      <c r="F939" s="145">
        <v>44562</v>
      </c>
      <c r="G939" s="145">
        <v>44440</v>
      </c>
      <c r="H939" s="144" t="s">
        <v>2300</v>
      </c>
      <c r="I939" s="144" t="s">
        <v>2504</v>
      </c>
      <c r="J939" s="144">
        <v>21</v>
      </c>
      <c r="K939" s="144"/>
      <c r="L939" s="144">
        <v>21</v>
      </c>
      <c r="M939" s="144"/>
      <c r="N939" s="144"/>
      <c r="O939" s="144">
        <v>1</v>
      </c>
      <c r="P939" s="144"/>
      <c r="Q939" s="144"/>
      <c r="R939" s="144">
        <v>1</v>
      </c>
      <c r="S939" s="144">
        <v>8</v>
      </c>
      <c r="T939" s="144">
        <v>30</v>
      </c>
      <c r="U939" s="144" t="s">
        <v>2505</v>
      </c>
      <c r="V939" s="144" t="s">
        <v>42</v>
      </c>
      <c r="W939" s="103"/>
    </row>
    <row r="940" s="19" customFormat="1" ht="24" spans="1:23">
      <c r="A940" s="36">
        <v>928</v>
      </c>
      <c r="B940" s="142" t="s">
        <v>2299</v>
      </c>
      <c r="C940" s="58" t="s">
        <v>33</v>
      </c>
      <c r="D940" s="146" t="s">
        <v>37</v>
      </c>
      <c r="E940" s="144" t="s">
        <v>1061</v>
      </c>
      <c r="F940" s="145">
        <v>44562</v>
      </c>
      <c r="G940" s="145">
        <v>44440</v>
      </c>
      <c r="H940" s="144" t="s">
        <v>2300</v>
      </c>
      <c r="I940" s="144" t="s">
        <v>2506</v>
      </c>
      <c r="J940" s="144">
        <v>21</v>
      </c>
      <c r="K940" s="144"/>
      <c r="L940" s="144">
        <v>21</v>
      </c>
      <c r="M940" s="144"/>
      <c r="N940" s="144"/>
      <c r="O940" s="144">
        <v>1</v>
      </c>
      <c r="P940" s="144"/>
      <c r="Q940" s="144"/>
      <c r="R940" s="144">
        <v>1</v>
      </c>
      <c r="S940" s="144">
        <v>12</v>
      </c>
      <c r="T940" s="144">
        <v>40</v>
      </c>
      <c r="U940" s="144" t="s">
        <v>2507</v>
      </c>
      <c r="V940" s="144" t="s">
        <v>42</v>
      </c>
      <c r="W940" s="103"/>
    </row>
    <row r="941" s="19" customFormat="1" ht="24" spans="1:23">
      <c r="A941" s="36">
        <v>929</v>
      </c>
      <c r="B941" s="142" t="s">
        <v>2299</v>
      </c>
      <c r="C941" s="58" t="s">
        <v>33</v>
      </c>
      <c r="D941" s="146" t="s">
        <v>37</v>
      </c>
      <c r="E941" s="144" t="s">
        <v>1061</v>
      </c>
      <c r="F941" s="145">
        <v>44562</v>
      </c>
      <c r="G941" s="145">
        <v>44409</v>
      </c>
      <c r="H941" s="144" t="s">
        <v>2300</v>
      </c>
      <c r="I941" s="144" t="s">
        <v>2508</v>
      </c>
      <c r="J941" s="144">
        <v>21</v>
      </c>
      <c r="K941" s="144"/>
      <c r="L941" s="144">
        <v>21</v>
      </c>
      <c r="M941" s="144"/>
      <c r="N941" s="144"/>
      <c r="O941" s="144">
        <v>1</v>
      </c>
      <c r="P941" s="144"/>
      <c r="Q941" s="144"/>
      <c r="R941" s="144">
        <v>1</v>
      </c>
      <c r="S941" s="144">
        <v>11</v>
      </c>
      <c r="T941" s="144">
        <v>35</v>
      </c>
      <c r="U941" s="144" t="s">
        <v>2509</v>
      </c>
      <c r="V941" s="144" t="s">
        <v>42</v>
      </c>
      <c r="W941" s="103"/>
    </row>
    <row r="942" s="19" customFormat="1" ht="24" spans="1:23">
      <c r="A942" s="36">
        <v>930</v>
      </c>
      <c r="B942" s="142" t="s">
        <v>2299</v>
      </c>
      <c r="C942" s="58" t="s">
        <v>33</v>
      </c>
      <c r="D942" s="146" t="s">
        <v>37</v>
      </c>
      <c r="E942" s="144" t="s">
        <v>1760</v>
      </c>
      <c r="F942" s="145">
        <v>44562</v>
      </c>
      <c r="G942" s="145">
        <v>44409</v>
      </c>
      <c r="H942" s="144" t="s">
        <v>2300</v>
      </c>
      <c r="I942" s="144" t="s">
        <v>2510</v>
      </c>
      <c r="J942" s="144">
        <v>20</v>
      </c>
      <c r="K942" s="144"/>
      <c r="L942" s="144">
        <v>20</v>
      </c>
      <c r="M942" s="144"/>
      <c r="N942" s="144"/>
      <c r="O942" s="144">
        <v>1</v>
      </c>
      <c r="P942" s="144"/>
      <c r="Q942" s="144"/>
      <c r="R942" s="144"/>
      <c r="S942" s="144">
        <v>35</v>
      </c>
      <c r="T942" s="144">
        <v>92</v>
      </c>
      <c r="U942" s="144" t="s">
        <v>2511</v>
      </c>
      <c r="V942" s="144" t="s">
        <v>42</v>
      </c>
      <c r="W942" s="103"/>
    </row>
    <row r="943" s="19" customFormat="1" ht="24" spans="1:23">
      <c r="A943" s="36">
        <v>931</v>
      </c>
      <c r="B943" s="142" t="s">
        <v>2299</v>
      </c>
      <c r="C943" s="58" t="s">
        <v>33</v>
      </c>
      <c r="D943" s="146" t="s">
        <v>37</v>
      </c>
      <c r="E943" s="144" t="s">
        <v>691</v>
      </c>
      <c r="F943" s="145">
        <v>44562</v>
      </c>
      <c r="G943" s="145">
        <v>44531</v>
      </c>
      <c r="H943" s="144" t="s">
        <v>2300</v>
      </c>
      <c r="I943" s="144" t="s">
        <v>2512</v>
      </c>
      <c r="J943" s="144">
        <v>50</v>
      </c>
      <c r="K943" s="144"/>
      <c r="L943" s="144">
        <v>50</v>
      </c>
      <c r="M943" s="144"/>
      <c r="N943" s="144"/>
      <c r="O943" s="144">
        <v>1</v>
      </c>
      <c r="P943" s="144"/>
      <c r="Q943" s="144"/>
      <c r="R943" s="144">
        <v>1</v>
      </c>
      <c r="S943" s="144">
        <v>106</v>
      </c>
      <c r="T943" s="144">
        <v>386</v>
      </c>
      <c r="U943" s="144" t="s">
        <v>2513</v>
      </c>
      <c r="V943" s="144" t="s">
        <v>42</v>
      </c>
      <c r="W943" s="103"/>
    </row>
    <row r="944" s="19" customFormat="1" ht="24" spans="1:23">
      <c r="A944" s="36">
        <v>932</v>
      </c>
      <c r="B944" s="142" t="s">
        <v>2299</v>
      </c>
      <c r="C944" s="58" t="s">
        <v>33</v>
      </c>
      <c r="D944" s="146" t="s">
        <v>37</v>
      </c>
      <c r="E944" s="144" t="s">
        <v>691</v>
      </c>
      <c r="F944" s="145">
        <v>44562</v>
      </c>
      <c r="G944" s="145">
        <v>44531</v>
      </c>
      <c r="H944" s="144" t="s">
        <v>2300</v>
      </c>
      <c r="I944" s="144" t="s">
        <v>2514</v>
      </c>
      <c r="J944" s="144">
        <v>30</v>
      </c>
      <c r="K944" s="144"/>
      <c r="L944" s="144">
        <v>30</v>
      </c>
      <c r="M944" s="144"/>
      <c r="N944" s="144"/>
      <c r="O944" s="144">
        <v>1</v>
      </c>
      <c r="P944" s="144"/>
      <c r="Q944" s="144"/>
      <c r="R944" s="144">
        <v>1</v>
      </c>
      <c r="S944" s="144">
        <v>106</v>
      </c>
      <c r="T944" s="144">
        <v>386</v>
      </c>
      <c r="U944" s="144" t="s">
        <v>2513</v>
      </c>
      <c r="V944" s="144" t="s">
        <v>42</v>
      </c>
      <c r="W944" s="103"/>
    </row>
    <row r="945" s="19" customFormat="1" ht="24" spans="1:23">
      <c r="A945" s="36">
        <v>933</v>
      </c>
      <c r="B945" s="142" t="s">
        <v>2299</v>
      </c>
      <c r="C945" s="58" t="s">
        <v>33</v>
      </c>
      <c r="D945" s="146" t="s">
        <v>37</v>
      </c>
      <c r="E945" s="144" t="s">
        <v>691</v>
      </c>
      <c r="F945" s="145">
        <v>44835</v>
      </c>
      <c r="G945" s="145">
        <v>44531</v>
      </c>
      <c r="H945" s="144" t="s">
        <v>2300</v>
      </c>
      <c r="I945" s="144" t="s">
        <v>2515</v>
      </c>
      <c r="J945" s="144">
        <v>24</v>
      </c>
      <c r="K945" s="144"/>
      <c r="L945" s="144">
        <v>24</v>
      </c>
      <c r="M945" s="144"/>
      <c r="N945" s="144"/>
      <c r="O945" s="144">
        <v>1</v>
      </c>
      <c r="P945" s="144"/>
      <c r="Q945" s="144"/>
      <c r="R945" s="144">
        <v>1</v>
      </c>
      <c r="S945" s="144">
        <v>30</v>
      </c>
      <c r="T945" s="144">
        <v>126</v>
      </c>
      <c r="U945" s="144" t="s">
        <v>2516</v>
      </c>
      <c r="V945" s="144" t="s">
        <v>42</v>
      </c>
      <c r="W945" s="103"/>
    </row>
    <row r="946" s="19" customFormat="1" ht="24" spans="1:23">
      <c r="A946" s="36">
        <v>934</v>
      </c>
      <c r="B946" s="142" t="s">
        <v>2299</v>
      </c>
      <c r="C946" s="58" t="s">
        <v>33</v>
      </c>
      <c r="D946" s="146" t="s">
        <v>37</v>
      </c>
      <c r="E946" s="144" t="s">
        <v>614</v>
      </c>
      <c r="F946" s="145">
        <v>44562</v>
      </c>
      <c r="G946" s="145">
        <v>44531</v>
      </c>
      <c r="H946" s="144" t="s">
        <v>2300</v>
      </c>
      <c r="I946" s="144" t="s">
        <v>2517</v>
      </c>
      <c r="J946" s="144">
        <v>20</v>
      </c>
      <c r="K946" s="144"/>
      <c r="L946" s="144">
        <v>20</v>
      </c>
      <c r="M946" s="144"/>
      <c r="N946" s="144"/>
      <c r="O946" s="144">
        <v>1</v>
      </c>
      <c r="P946" s="144"/>
      <c r="Q946" s="144"/>
      <c r="R946" s="144">
        <v>1</v>
      </c>
      <c r="S946" s="144">
        <v>72</v>
      </c>
      <c r="T946" s="144">
        <v>280</v>
      </c>
      <c r="U946" s="144" t="s">
        <v>2518</v>
      </c>
      <c r="V946" s="144" t="s">
        <v>42</v>
      </c>
      <c r="W946" s="103"/>
    </row>
    <row r="947" s="19" customFormat="1" ht="24" spans="1:23">
      <c r="A947" s="36">
        <v>935</v>
      </c>
      <c r="B947" s="142" t="s">
        <v>2299</v>
      </c>
      <c r="C947" s="58" t="s">
        <v>33</v>
      </c>
      <c r="D947" s="146" t="s">
        <v>37</v>
      </c>
      <c r="E947" s="144" t="s">
        <v>687</v>
      </c>
      <c r="F947" s="145">
        <v>44774</v>
      </c>
      <c r="G947" s="145">
        <v>44531</v>
      </c>
      <c r="H947" s="144" t="s">
        <v>2300</v>
      </c>
      <c r="I947" s="144" t="s">
        <v>2519</v>
      </c>
      <c r="J947" s="144">
        <v>60</v>
      </c>
      <c r="K947" s="144"/>
      <c r="L947" s="144">
        <v>60</v>
      </c>
      <c r="M947" s="144"/>
      <c r="N947" s="144"/>
      <c r="O947" s="144">
        <v>1</v>
      </c>
      <c r="P947" s="144"/>
      <c r="Q947" s="144"/>
      <c r="R947" s="144">
        <v>1</v>
      </c>
      <c r="S947" s="144">
        <v>70</v>
      </c>
      <c r="T947" s="144">
        <v>382</v>
      </c>
      <c r="U947" s="144" t="s">
        <v>2520</v>
      </c>
      <c r="V947" s="144" t="s">
        <v>42</v>
      </c>
      <c r="W947" s="103"/>
    </row>
    <row r="948" s="19" customFormat="1" ht="24" spans="1:23">
      <c r="A948" s="36">
        <v>936</v>
      </c>
      <c r="B948" s="142" t="s">
        <v>2299</v>
      </c>
      <c r="C948" s="58" t="s">
        <v>33</v>
      </c>
      <c r="D948" s="146" t="s">
        <v>37</v>
      </c>
      <c r="E948" s="144" t="s">
        <v>2521</v>
      </c>
      <c r="F948" s="145">
        <v>44713</v>
      </c>
      <c r="G948" s="145">
        <v>44531</v>
      </c>
      <c r="H948" s="144" t="s">
        <v>2300</v>
      </c>
      <c r="I948" s="144" t="s">
        <v>2522</v>
      </c>
      <c r="J948" s="144">
        <v>49</v>
      </c>
      <c r="K948" s="144"/>
      <c r="L948" s="144">
        <v>49</v>
      </c>
      <c r="M948" s="144"/>
      <c r="N948" s="144"/>
      <c r="O948" s="144">
        <v>1</v>
      </c>
      <c r="P948" s="144"/>
      <c r="Q948" s="144"/>
      <c r="R948" s="144">
        <v>1</v>
      </c>
      <c r="S948" s="144">
        <v>87</v>
      </c>
      <c r="T948" s="144">
        <v>319</v>
      </c>
      <c r="U948" s="144" t="s">
        <v>2523</v>
      </c>
      <c r="V948" s="144" t="s">
        <v>42</v>
      </c>
      <c r="W948" s="103"/>
    </row>
    <row r="949" s="19" customFormat="1" ht="24" spans="1:23">
      <c r="A949" s="36">
        <v>937</v>
      </c>
      <c r="B949" s="142" t="s">
        <v>2299</v>
      </c>
      <c r="C949" s="58" t="s">
        <v>33</v>
      </c>
      <c r="D949" s="143" t="s">
        <v>37</v>
      </c>
      <c r="E949" s="142" t="s">
        <v>1235</v>
      </c>
      <c r="F949" s="149">
        <v>44621</v>
      </c>
      <c r="G949" s="149">
        <v>44896</v>
      </c>
      <c r="H949" s="144" t="s">
        <v>2300</v>
      </c>
      <c r="I949" s="144" t="s">
        <v>2524</v>
      </c>
      <c r="J949" s="144">
        <v>60</v>
      </c>
      <c r="K949" s="144"/>
      <c r="L949" s="144">
        <v>60</v>
      </c>
      <c r="M949" s="144"/>
      <c r="N949" s="144"/>
      <c r="O949" s="144">
        <v>1</v>
      </c>
      <c r="P949" s="144">
        <v>65</v>
      </c>
      <c r="Q949" s="144">
        <v>252</v>
      </c>
      <c r="R949" s="144">
        <v>1</v>
      </c>
      <c r="S949" s="144">
        <v>27</v>
      </c>
      <c r="T949" s="144">
        <v>103</v>
      </c>
      <c r="U949" s="144" t="s">
        <v>2525</v>
      </c>
      <c r="V949" s="144" t="s">
        <v>42</v>
      </c>
      <c r="W949" s="103"/>
    </row>
    <row r="950" s="19" customFormat="1" ht="24" spans="1:23">
      <c r="A950" s="36">
        <v>938</v>
      </c>
      <c r="B950" s="142" t="s">
        <v>2299</v>
      </c>
      <c r="C950" s="58" t="s">
        <v>33</v>
      </c>
      <c r="D950" s="143" t="s">
        <v>37</v>
      </c>
      <c r="E950" s="142" t="s">
        <v>1235</v>
      </c>
      <c r="F950" s="149">
        <v>44626</v>
      </c>
      <c r="G950" s="149">
        <v>44901</v>
      </c>
      <c r="H950" s="144" t="s">
        <v>2300</v>
      </c>
      <c r="I950" s="144" t="s">
        <v>2526</v>
      </c>
      <c r="J950" s="144">
        <v>200</v>
      </c>
      <c r="K950" s="144"/>
      <c r="L950" s="144">
        <v>200</v>
      </c>
      <c r="M950" s="144"/>
      <c r="N950" s="144"/>
      <c r="O950" s="144">
        <v>1</v>
      </c>
      <c r="P950" s="144">
        <v>31</v>
      </c>
      <c r="Q950" s="144">
        <v>115</v>
      </c>
      <c r="R950" s="144">
        <v>1</v>
      </c>
      <c r="S950" s="144">
        <v>5</v>
      </c>
      <c r="T950" s="144">
        <v>24</v>
      </c>
      <c r="U950" s="144" t="s">
        <v>2527</v>
      </c>
      <c r="V950" s="144" t="s">
        <v>42</v>
      </c>
      <c r="W950" s="103"/>
    </row>
    <row r="951" s="19" customFormat="1" ht="24" spans="1:23">
      <c r="A951" s="36">
        <v>939</v>
      </c>
      <c r="B951" s="142" t="s">
        <v>2299</v>
      </c>
      <c r="C951" s="58" t="s">
        <v>33</v>
      </c>
      <c r="D951" s="143" t="s">
        <v>37</v>
      </c>
      <c r="E951" s="142" t="s">
        <v>1235</v>
      </c>
      <c r="F951" s="149">
        <v>44628</v>
      </c>
      <c r="G951" s="149">
        <v>44903</v>
      </c>
      <c r="H951" s="144" t="s">
        <v>2300</v>
      </c>
      <c r="I951" s="144" t="s">
        <v>2528</v>
      </c>
      <c r="J951" s="144">
        <v>150</v>
      </c>
      <c r="K951" s="144"/>
      <c r="L951" s="144">
        <v>150</v>
      </c>
      <c r="M951" s="144"/>
      <c r="N951" s="144"/>
      <c r="O951" s="144">
        <v>1</v>
      </c>
      <c r="P951" s="144">
        <v>63</v>
      </c>
      <c r="Q951" s="144">
        <v>199</v>
      </c>
      <c r="R951" s="144">
        <v>1</v>
      </c>
      <c r="S951" s="144">
        <v>19</v>
      </c>
      <c r="T951" s="144">
        <v>57</v>
      </c>
      <c r="U951" s="144" t="s">
        <v>2529</v>
      </c>
      <c r="V951" s="144" t="s">
        <v>42</v>
      </c>
      <c r="W951" s="103"/>
    </row>
    <row r="952" s="19" customFormat="1" ht="24" spans="1:23">
      <c r="A952" s="36">
        <v>940</v>
      </c>
      <c r="B952" s="142" t="s">
        <v>2299</v>
      </c>
      <c r="C952" s="58" t="s">
        <v>33</v>
      </c>
      <c r="D952" s="143" t="s">
        <v>37</v>
      </c>
      <c r="E952" s="142" t="s">
        <v>1235</v>
      </c>
      <c r="F952" s="149">
        <v>44630</v>
      </c>
      <c r="G952" s="149">
        <v>44905</v>
      </c>
      <c r="H952" s="144" t="s">
        <v>2300</v>
      </c>
      <c r="I952" s="144" t="s">
        <v>2530</v>
      </c>
      <c r="J952" s="144">
        <v>30</v>
      </c>
      <c r="K952" s="144"/>
      <c r="L952" s="144">
        <v>30</v>
      </c>
      <c r="M952" s="144"/>
      <c r="N952" s="144"/>
      <c r="O952" s="144">
        <v>1</v>
      </c>
      <c r="P952" s="144">
        <v>47</v>
      </c>
      <c r="Q952" s="144">
        <v>148</v>
      </c>
      <c r="R952" s="144">
        <v>1</v>
      </c>
      <c r="S952" s="144">
        <v>17</v>
      </c>
      <c r="T952" s="144">
        <v>74</v>
      </c>
      <c r="U952" s="144" t="s">
        <v>2529</v>
      </c>
      <c r="V952" s="144" t="s">
        <v>42</v>
      </c>
      <c r="W952" s="103"/>
    </row>
    <row r="953" s="19" customFormat="1" ht="24" spans="1:23">
      <c r="A953" s="36">
        <v>941</v>
      </c>
      <c r="B953" s="142" t="s">
        <v>2299</v>
      </c>
      <c r="C953" s="58" t="s">
        <v>33</v>
      </c>
      <c r="D953" s="143" t="s">
        <v>37</v>
      </c>
      <c r="E953" s="142" t="s">
        <v>1235</v>
      </c>
      <c r="F953" s="149">
        <v>44631</v>
      </c>
      <c r="G953" s="149">
        <v>44906</v>
      </c>
      <c r="H953" s="144" t="s">
        <v>2300</v>
      </c>
      <c r="I953" s="144" t="s">
        <v>2531</v>
      </c>
      <c r="J953" s="144">
        <v>20</v>
      </c>
      <c r="K953" s="144"/>
      <c r="L953" s="144">
        <v>20</v>
      </c>
      <c r="M953" s="144"/>
      <c r="N953" s="144"/>
      <c r="O953" s="144">
        <v>1</v>
      </c>
      <c r="P953" s="144">
        <v>58</v>
      </c>
      <c r="Q953" s="144">
        <v>288</v>
      </c>
      <c r="R953" s="144">
        <v>1</v>
      </c>
      <c r="S953" s="144">
        <v>22</v>
      </c>
      <c r="T953" s="144">
        <v>103</v>
      </c>
      <c r="U953" s="144" t="s">
        <v>2532</v>
      </c>
      <c r="V953" s="144" t="s">
        <v>42</v>
      </c>
      <c r="W953" s="103"/>
    </row>
    <row r="954" s="19" customFormat="1" ht="24" spans="1:23">
      <c r="A954" s="36">
        <v>942</v>
      </c>
      <c r="B954" s="142" t="s">
        <v>2299</v>
      </c>
      <c r="C954" s="58" t="s">
        <v>33</v>
      </c>
      <c r="D954" s="143" t="s">
        <v>37</v>
      </c>
      <c r="E954" s="142" t="s">
        <v>1235</v>
      </c>
      <c r="F954" s="149">
        <v>44633</v>
      </c>
      <c r="G954" s="149">
        <v>44908</v>
      </c>
      <c r="H954" s="144" t="s">
        <v>2300</v>
      </c>
      <c r="I954" s="144" t="s">
        <v>2533</v>
      </c>
      <c r="J954" s="144">
        <v>50</v>
      </c>
      <c r="K954" s="144"/>
      <c r="L954" s="144">
        <v>50</v>
      </c>
      <c r="M954" s="144"/>
      <c r="N954" s="144"/>
      <c r="O954" s="144">
        <v>1</v>
      </c>
      <c r="P954" s="144">
        <v>27</v>
      </c>
      <c r="Q954" s="144">
        <v>100</v>
      </c>
      <c r="R954" s="144">
        <v>1</v>
      </c>
      <c r="S954" s="144">
        <v>10</v>
      </c>
      <c r="T954" s="144">
        <v>41</v>
      </c>
      <c r="U954" s="144" t="s">
        <v>2534</v>
      </c>
      <c r="V954" s="144" t="s">
        <v>42</v>
      </c>
      <c r="W954" s="103"/>
    </row>
    <row r="955" s="19" customFormat="1" ht="24" spans="1:23">
      <c r="A955" s="36">
        <v>943</v>
      </c>
      <c r="B955" s="142" t="s">
        <v>2299</v>
      </c>
      <c r="C955" s="58" t="s">
        <v>33</v>
      </c>
      <c r="D955" s="143" t="s">
        <v>37</v>
      </c>
      <c r="E955" s="142" t="s">
        <v>1235</v>
      </c>
      <c r="F955" s="149">
        <v>44635</v>
      </c>
      <c r="G955" s="150">
        <v>44896</v>
      </c>
      <c r="H955" s="144" t="s">
        <v>2300</v>
      </c>
      <c r="I955" s="144" t="s">
        <v>2535</v>
      </c>
      <c r="J955" s="144">
        <v>35</v>
      </c>
      <c r="K955" s="144"/>
      <c r="L955" s="144">
        <v>35</v>
      </c>
      <c r="M955" s="144"/>
      <c r="N955" s="144"/>
      <c r="O955" s="144">
        <v>1</v>
      </c>
      <c r="P955" s="144">
        <v>58</v>
      </c>
      <c r="Q955" s="144">
        <v>228</v>
      </c>
      <c r="R955" s="144">
        <v>1</v>
      </c>
      <c r="S955" s="144">
        <v>22</v>
      </c>
      <c r="T955" s="144">
        <v>103</v>
      </c>
      <c r="U955" s="144" t="s">
        <v>2532</v>
      </c>
      <c r="V955" s="144" t="s">
        <v>42</v>
      </c>
      <c r="W955" s="103"/>
    </row>
    <row r="956" s="19" customFormat="1" ht="24" spans="1:23">
      <c r="A956" s="36">
        <v>944</v>
      </c>
      <c r="B956" s="142" t="s">
        <v>2299</v>
      </c>
      <c r="C956" s="58" t="s">
        <v>33</v>
      </c>
      <c r="D956" s="143" t="s">
        <v>37</v>
      </c>
      <c r="E956" s="142" t="s">
        <v>1235</v>
      </c>
      <c r="F956" s="149">
        <v>44636</v>
      </c>
      <c r="G956" s="150">
        <v>44897</v>
      </c>
      <c r="H956" s="144" t="s">
        <v>2300</v>
      </c>
      <c r="I956" s="144" t="s">
        <v>2536</v>
      </c>
      <c r="J956" s="144">
        <v>30</v>
      </c>
      <c r="K956" s="144"/>
      <c r="L956" s="144">
        <v>30</v>
      </c>
      <c r="M956" s="144"/>
      <c r="N956" s="144"/>
      <c r="O956" s="144">
        <v>1</v>
      </c>
      <c r="P956" s="144">
        <v>28</v>
      </c>
      <c r="Q956" s="144">
        <v>92</v>
      </c>
      <c r="R956" s="144">
        <v>1</v>
      </c>
      <c r="S956" s="144">
        <v>10</v>
      </c>
      <c r="T956" s="144">
        <v>37</v>
      </c>
      <c r="U956" s="144" t="s">
        <v>2537</v>
      </c>
      <c r="V956" s="144" t="s">
        <v>42</v>
      </c>
      <c r="W956" s="103"/>
    </row>
    <row r="957" s="19" customFormat="1" ht="24" spans="1:23">
      <c r="A957" s="36">
        <v>945</v>
      </c>
      <c r="B957" s="142" t="s">
        <v>2299</v>
      </c>
      <c r="C957" s="58" t="s">
        <v>33</v>
      </c>
      <c r="D957" s="143" t="s">
        <v>37</v>
      </c>
      <c r="E957" s="151" t="s">
        <v>897</v>
      </c>
      <c r="F957" s="150">
        <v>44652</v>
      </c>
      <c r="G957" s="150">
        <v>44897</v>
      </c>
      <c r="H957" s="144" t="s">
        <v>2300</v>
      </c>
      <c r="I957" s="144" t="s">
        <v>2538</v>
      </c>
      <c r="J957" s="144">
        <v>30</v>
      </c>
      <c r="K957" s="144"/>
      <c r="L957" s="144">
        <v>30</v>
      </c>
      <c r="M957" s="144"/>
      <c r="N957" s="144"/>
      <c r="O957" s="144">
        <v>1</v>
      </c>
      <c r="P957" s="144"/>
      <c r="Q957" s="144"/>
      <c r="R957" s="144">
        <v>1</v>
      </c>
      <c r="S957" s="144">
        <v>352</v>
      </c>
      <c r="T957" s="144">
        <v>1480</v>
      </c>
      <c r="U957" s="144" t="s">
        <v>2539</v>
      </c>
      <c r="V957" s="144" t="s">
        <v>42</v>
      </c>
      <c r="W957" s="103"/>
    </row>
    <row r="958" s="19" customFormat="1" ht="24" spans="1:23">
      <c r="A958" s="36">
        <v>946</v>
      </c>
      <c r="B958" s="142" t="s">
        <v>2299</v>
      </c>
      <c r="C958" s="58" t="s">
        <v>33</v>
      </c>
      <c r="D958" s="143" t="s">
        <v>37</v>
      </c>
      <c r="E958" s="151" t="s">
        <v>1103</v>
      </c>
      <c r="F958" s="150">
        <v>44652</v>
      </c>
      <c r="G958" s="150">
        <v>44897</v>
      </c>
      <c r="H958" s="144" t="s">
        <v>2300</v>
      </c>
      <c r="I958" s="144" t="s">
        <v>2540</v>
      </c>
      <c r="J958" s="144">
        <v>80</v>
      </c>
      <c r="K958" s="144"/>
      <c r="L958" s="144">
        <v>80</v>
      </c>
      <c r="M958" s="144"/>
      <c r="N958" s="144"/>
      <c r="O958" s="144">
        <v>1</v>
      </c>
      <c r="P958" s="144">
        <v>10</v>
      </c>
      <c r="Q958" s="144">
        <v>36</v>
      </c>
      <c r="R958" s="144">
        <v>1</v>
      </c>
      <c r="S958" s="144">
        <v>3</v>
      </c>
      <c r="T958" s="144">
        <v>15</v>
      </c>
      <c r="U958" s="144" t="s">
        <v>2541</v>
      </c>
      <c r="V958" s="144" t="s">
        <v>42</v>
      </c>
      <c r="W958" s="103"/>
    </row>
    <row r="959" s="19" customFormat="1" ht="24" spans="1:23">
      <c r="A959" s="36">
        <v>947</v>
      </c>
      <c r="B959" s="142" t="s">
        <v>2299</v>
      </c>
      <c r="C959" s="58" t="s">
        <v>33</v>
      </c>
      <c r="D959" s="143" t="s">
        <v>37</v>
      </c>
      <c r="E959" s="151" t="s">
        <v>1103</v>
      </c>
      <c r="F959" s="150">
        <v>44652</v>
      </c>
      <c r="G959" s="150">
        <v>44897</v>
      </c>
      <c r="H959" s="144" t="s">
        <v>2300</v>
      </c>
      <c r="I959" s="144" t="s">
        <v>2542</v>
      </c>
      <c r="J959" s="144">
        <v>80</v>
      </c>
      <c r="K959" s="144"/>
      <c r="L959" s="144">
        <v>80</v>
      </c>
      <c r="M959" s="144"/>
      <c r="N959" s="144"/>
      <c r="O959" s="144">
        <v>1</v>
      </c>
      <c r="P959" s="144">
        <v>15</v>
      </c>
      <c r="Q959" s="144">
        <v>53</v>
      </c>
      <c r="R959" s="144">
        <v>1</v>
      </c>
      <c r="S959" s="144">
        <v>8</v>
      </c>
      <c r="T959" s="144">
        <v>40</v>
      </c>
      <c r="U959" s="144" t="s">
        <v>2543</v>
      </c>
      <c r="V959" s="144" t="s">
        <v>42</v>
      </c>
      <c r="W959" s="103"/>
    </row>
    <row r="960" s="19" customFormat="1" ht="24" spans="1:23">
      <c r="A960" s="36">
        <v>948</v>
      </c>
      <c r="B960" s="142" t="s">
        <v>2299</v>
      </c>
      <c r="C960" s="58" t="s">
        <v>33</v>
      </c>
      <c r="D960" s="143" t="s">
        <v>37</v>
      </c>
      <c r="E960" s="151" t="s">
        <v>1103</v>
      </c>
      <c r="F960" s="150">
        <v>44652</v>
      </c>
      <c r="G960" s="150">
        <v>44897</v>
      </c>
      <c r="H960" s="144" t="s">
        <v>2300</v>
      </c>
      <c r="I960" s="144" t="s">
        <v>2544</v>
      </c>
      <c r="J960" s="144">
        <v>70</v>
      </c>
      <c r="K960" s="144"/>
      <c r="L960" s="144">
        <v>70</v>
      </c>
      <c r="M960" s="144"/>
      <c r="N960" s="144"/>
      <c r="O960" s="144">
        <v>1</v>
      </c>
      <c r="P960" s="144">
        <v>40</v>
      </c>
      <c r="Q960" s="144">
        <v>300</v>
      </c>
      <c r="R960" s="144">
        <v>1</v>
      </c>
      <c r="S960" s="144">
        <v>8</v>
      </c>
      <c r="T960" s="144">
        <v>24</v>
      </c>
      <c r="U960" s="144" t="s">
        <v>2545</v>
      </c>
      <c r="V960" s="144" t="s">
        <v>42</v>
      </c>
      <c r="W960" s="103"/>
    </row>
    <row r="961" s="19" customFormat="1" ht="24" spans="1:23">
      <c r="A961" s="36">
        <v>949</v>
      </c>
      <c r="B961" s="142" t="s">
        <v>2299</v>
      </c>
      <c r="C961" s="58" t="s">
        <v>33</v>
      </c>
      <c r="D961" s="143" t="s">
        <v>37</v>
      </c>
      <c r="E961" s="151" t="s">
        <v>1103</v>
      </c>
      <c r="F961" s="150">
        <v>44652</v>
      </c>
      <c r="G961" s="150">
        <v>44897</v>
      </c>
      <c r="H961" s="144" t="s">
        <v>2300</v>
      </c>
      <c r="I961" s="144" t="s">
        <v>2546</v>
      </c>
      <c r="J961" s="144">
        <v>70</v>
      </c>
      <c r="K961" s="144"/>
      <c r="L961" s="144">
        <v>70</v>
      </c>
      <c r="M961" s="144"/>
      <c r="N961" s="144"/>
      <c r="O961" s="144">
        <v>1</v>
      </c>
      <c r="P961" s="144">
        <v>27</v>
      </c>
      <c r="Q961" s="144">
        <v>108</v>
      </c>
      <c r="R961" s="144">
        <v>1</v>
      </c>
      <c r="S961" s="144">
        <v>19</v>
      </c>
      <c r="T961" s="144">
        <v>78</v>
      </c>
      <c r="U961" s="144" t="s">
        <v>2547</v>
      </c>
      <c r="V961" s="144" t="s">
        <v>42</v>
      </c>
      <c r="W961" s="103"/>
    </row>
    <row r="962" s="19" customFormat="1" ht="24" spans="1:23">
      <c r="A962" s="36">
        <v>950</v>
      </c>
      <c r="B962" s="142" t="s">
        <v>2299</v>
      </c>
      <c r="C962" s="58" t="s">
        <v>33</v>
      </c>
      <c r="D962" s="143" t="s">
        <v>37</v>
      </c>
      <c r="E962" s="151" t="s">
        <v>719</v>
      </c>
      <c r="F962" s="150">
        <v>44652</v>
      </c>
      <c r="G962" s="150">
        <v>44897</v>
      </c>
      <c r="H962" s="144" t="s">
        <v>2300</v>
      </c>
      <c r="I962" s="144" t="s">
        <v>2548</v>
      </c>
      <c r="J962" s="144">
        <v>18</v>
      </c>
      <c r="K962" s="144"/>
      <c r="L962" s="144">
        <v>18</v>
      </c>
      <c r="M962" s="144"/>
      <c r="N962" s="144"/>
      <c r="O962" s="144">
        <v>1</v>
      </c>
      <c r="P962" s="144">
        <v>54</v>
      </c>
      <c r="Q962" s="144">
        <v>203</v>
      </c>
      <c r="R962" s="144">
        <v>1</v>
      </c>
      <c r="S962" s="144">
        <v>12</v>
      </c>
      <c r="T962" s="144">
        <v>42</v>
      </c>
      <c r="U962" s="144" t="s">
        <v>2549</v>
      </c>
      <c r="V962" s="144" t="s">
        <v>42</v>
      </c>
      <c r="W962" s="103"/>
    </row>
    <row r="963" s="19" customFormat="1" ht="24" spans="1:23">
      <c r="A963" s="36">
        <v>951</v>
      </c>
      <c r="B963" s="142" t="s">
        <v>2299</v>
      </c>
      <c r="C963" s="58" t="s">
        <v>33</v>
      </c>
      <c r="D963" s="143" t="s">
        <v>37</v>
      </c>
      <c r="E963" s="151" t="s">
        <v>1090</v>
      </c>
      <c r="F963" s="150">
        <v>44652</v>
      </c>
      <c r="G963" s="150">
        <v>44897</v>
      </c>
      <c r="H963" s="144" t="s">
        <v>2300</v>
      </c>
      <c r="I963" s="144" t="s">
        <v>2550</v>
      </c>
      <c r="J963" s="144">
        <v>18</v>
      </c>
      <c r="K963" s="144"/>
      <c r="L963" s="144">
        <v>18</v>
      </c>
      <c r="M963" s="144"/>
      <c r="N963" s="144"/>
      <c r="O963" s="144">
        <v>1</v>
      </c>
      <c r="P963" s="144"/>
      <c r="Q963" s="144"/>
      <c r="R963" s="144">
        <v>1</v>
      </c>
      <c r="S963" s="144">
        <v>84</v>
      </c>
      <c r="T963" s="144">
        <v>249</v>
      </c>
      <c r="U963" s="144" t="s">
        <v>2551</v>
      </c>
      <c r="V963" s="144" t="s">
        <v>42</v>
      </c>
      <c r="W963" s="103"/>
    </row>
    <row r="964" s="19" customFormat="1" ht="24" spans="1:23">
      <c r="A964" s="36">
        <v>952</v>
      </c>
      <c r="B964" s="142" t="s">
        <v>2299</v>
      </c>
      <c r="C964" s="58" t="s">
        <v>33</v>
      </c>
      <c r="D964" s="143" t="s">
        <v>37</v>
      </c>
      <c r="E964" s="151" t="s">
        <v>1090</v>
      </c>
      <c r="F964" s="150">
        <v>44652</v>
      </c>
      <c r="G964" s="150">
        <v>44897</v>
      </c>
      <c r="H964" s="144" t="s">
        <v>2300</v>
      </c>
      <c r="I964" s="144" t="s">
        <v>2552</v>
      </c>
      <c r="J964" s="144">
        <v>12</v>
      </c>
      <c r="K964" s="144"/>
      <c r="L964" s="144">
        <v>12</v>
      </c>
      <c r="M964" s="144"/>
      <c r="N964" s="144"/>
      <c r="O964" s="144">
        <v>1</v>
      </c>
      <c r="P964" s="144"/>
      <c r="Q964" s="144"/>
      <c r="R964" s="144">
        <v>1</v>
      </c>
      <c r="S964" s="144">
        <v>51</v>
      </c>
      <c r="T964" s="144">
        <v>133</v>
      </c>
      <c r="U964" s="144" t="s">
        <v>2553</v>
      </c>
      <c r="V964" s="144" t="s">
        <v>42</v>
      </c>
      <c r="W964" s="103"/>
    </row>
    <row r="965" s="19" customFormat="1" ht="24" spans="1:23">
      <c r="A965" s="36">
        <v>953</v>
      </c>
      <c r="B965" s="142" t="s">
        <v>2299</v>
      </c>
      <c r="C965" s="58" t="s">
        <v>33</v>
      </c>
      <c r="D965" s="143" t="s">
        <v>37</v>
      </c>
      <c r="E965" s="151" t="s">
        <v>1090</v>
      </c>
      <c r="F965" s="150">
        <v>44652</v>
      </c>
      <c r="G965" s="150">
        <v>44897</v>
      </c>
      <c r="H965" s="144" t="s">
        <v>2300</v>
      </c>
      <c r="I965" s="144" t="s">
        <v>2554</v>
      </c>
      <c r="J965" s="144">
        <v>18</v>
      </c>
      <c r="K965" s="144"/>
      <c r="L965" s="144">
        <v>18</v>
      </c>
      <c r="M965" s="144"/>
      <c r="N965" s="144"/>
      <c r="O965" s="144">
        <v>1</v>
      </c>
      <c r="P965" s="144"/>
      <c r="Q965" s="144"/>
      <c r="R965" s="144">
        <v>1</v>
      </c>
      <c r="S965" s="144">
        <v>64</v>
      </c>
      <c r="T965" s="144">
        <v>198</v>
      </c>
      <c r="U965" s="144" t="s">
        <v>2555</v>
      </c>
      <c r="V965" s="144" t="s">
        <v>42</v>
      </c>
      <c r="W965" s="103"/>
    </row>
    <row r="966" s="19" customFormat="1" ht="24" spans="1:23">
      <c r="A966" s="36">
        <v>954</v>
      </c>
      <c r="B966" s="142" t="s">
        <v>2299</v>
      </c>
      <c r="C966" s="58" t="s">
        <v>33</v>
      </c>
      <c r="D966" s="143" t="s">
        <v>37</v>
      </c>
      <c r="E966" s="151" t="s">
        <v>1090</v>
      </c>
      <c r="F966" s="150">
        <v>44652</v>
      </c>
      <c r="G966" s="150">
        <v>44897</v>
      </c>
      <c r="H966" s="144" t="s">
        <v>2300</v>
      </c>
      <c r="I966" s="144" t="s">
        <v>2556</v>
      </c>
      <c r="J966" s="144">
        <v>18</v>
      </c>
      <c r="K966" s="144"/>
      <c r="L966" s="144">
        <v>18</v>
      </c>
      <c r="M966" s="144"/>
      <c r="N966" s="144"/>
      <c r="O966" s="144">
        <v>1</v>
      </c>
      <c r="P966" s="144"/>
      <c r="Q966" s="144"/>
      <c r="R966" s="144">
        <v>1</v>
      </c>
      <c r="S966" s="144">
        <v>55</v>
      </c>
      <c r="T966" s="144">
        <v>188</v>
      </c>
      <c r="U966" s="144" t="s">
        <v>2557</v>
      </c>
      <c r="V966" s="144" t="s">
        <v>42</v>
      </c>
      <c r="W966" s="103"/>
    </row>
    <row r="967" s="19" customFormat="1" ht="24" spans="1:23">
      <c r="A967" s="36">
        <v>955</v>
      </c>
      <c r="B967" s="142" t="s">
        <v>2299</v>
      </c>
      <c r="C967" s="58" t="s">
        <v>33</v>
      </c>
      <c r="D967" s="143" t="s">
        <v>37</v>
      </c>
      <c r="E967" s="151" t="s">
        <v>1090</v>
      </c>
      <c r="F967" s="150">
        <v>44652</v>
      </c>
      <c r="G967" s="150">
        <v>44897</v>
      </c>
      <c r="H967" s="144" t="s">
        <v>2300</v>
      </c>
      <c r="I967" s="144" t="s">
        <v>2558</v>
      </c>
      <c r="J967" s="144">
        <v>9</v>
      </c>
      <c r="K967" s="144"/>
      <c r="L967" s="144">
        <v>9</v>
      </c>
      <c r="M967" s="144"/>
      <c r="N967" s="144"/>
      <c r="O967" s="144">
        <v>1</v>
      </c>
      <c r="P967" s="144"/>
      <c r="Q967" s="144"/>
      <c r="R967" s="144">
        <v>1</v>
      </c>
      <c r="S967" s="144">
        <v>98</v>
      </c>
      <c r="T967" s="144">
        <v>304</v>
      </c>
      <c r="U967" s="144" t="s">
        <v>2559</v>
      </c>
      <c r="V967" s="144" t="s">
        <v>42</v>
      </c>
      <c r="W967" s="103"/>
    </row>
    <row r="968" s="19" customFormat="1" ht="24" spans="1:23">
      <c r="A968" s="36">
        <v>956</v>
      </c>
      <c r="B968" s="152" t="s">
        <v>2299</v>
      </c>
      <c r="C968" s="58" t="s">
        <v>33</v>
      </c>
      <c r="D968" s="152" t="s">
        <v>37</v>
      </c>
      <c r="E968" s="152" t="s">
        <v>2560</v>
      </c>
      <c r="F968" s="150">
        <v>44652</v>
      </c>
      <c r="G968" s="150">
        <v>44897</v>
      </c>
      <c r="H968" s="144" t="s">
        <v>2300</v>
      </c>
      <c r="I968" s="144" t="s">
        <v>2561</v>
      </c>
      <c r="J968" s="144">
        <v>30</v>
      </c>
      <c r="K968" s="144"/>
      <c r="L968" s="144">
        <v>30</v>
      </c>
      <c r="M968" s="144"/>
      <c r="N968" s="144"/>
      <c r="O968" s="144">
        <v>1</v>
      </c>
      <c r="P968" s="144"/>
      <c r="Q968" s="144"/>
      <c r="R968" s="144">
        <v>1</v>
      </c>
      <c r="S968" s="144">
        <v>227</v>
      </c>
      <c r="T968" s="144">
        <v>936</v>
      </c>
      <c r="U968" s="144" t="s">
        <v>2562</v>
      </c>
      <c r="V968" s="144" t="s">
        <v>42</v>
      </c>
      <c r="W968" s="103"/>
    </row>
    <row r="969" s="19" customFormat="1" ht="24" spans="1:23">
      <c r="A969" s="36">
        <v>957</v>
      </c>
      <c r="B969" s="152" t="s">
        <v>2299</v>
      </c>
      <c r="C969" s="58" t="s">
        <v>33</v>
      </c>
      <c r="D969" s="152" t="s">
        <v>37</v>
      </c>
      <c r="E969" s="152" t="s">
        <v>1242</v>
      </c>
      <c r="F969" s="150">
        <v>44652</v>
      </c>
      <c r="G969" s="150">
        <v>44897</v>
      </c>
      <c r="H969" s="144" t="s">
        <v>2300</v>
      </c>
      <c r="I969" s="144" t="s">
        <v>2563</v>
      </c>
      <c r="J969" s="144">
        <v>20</v>
      </c>
      <c r="K969" s="144"/>
      <c r="L969" s="144">
        <v>20</v>
      </c>
      <c r="M969" s="144"/>
      <c r="N969" s="144"/>
      <c r="O969" s="144">
        <v>1</v>
      </c>
      <c r="P969" s="144"/>
      <c r="Q969" s="144"/>
      <c r="R969" s="144">
        <v>1</v>
      </c>
      <c r="S969" s="144">
        <v>513</v>
      </c>
      <c r="T969" s="144">
        <v>1810</v>
      </c>
      <c r="U969" s="144" t="s">
        <v>2564</v>
      </c>
      <c r="V969" s="144" t="s">
        <v>42</v>
      </c>
      <c r="W969" s="103"/>
    </row>
    <row r="970" s="19" customFormat="1" ht="24" spans="1:23">
      <c r="A970" s="36">
        <v>958</v>
      </c>
      <c r="B970" s="152" t="s">
        <v>2299</v>
      </c>
      <c r="C970" s="58" t="s">
        <v>33</v>
      </c>
      <c r="D970" s="152" t="s">
        <v>37</v>
      </c>
      <c r="E970" s="152" t="s">
        <v>2565</v>
      </c>
      <c r="F970" s="150">
        <v>44621</v>
      </c>
      <c r="G970" s="150">
        <v>44897</v>
      </c>
      <c r="H970" s="144" t="s">
        <v>2300</v>
      </c>
      <c r="I970" s="144" t="s">
        <v>2566</v>
      </c>
      <c r="J970" s="144">
        <v>170</v>
      </c>
      <c r="K970" s="144"/>
      <c r="L970" s="144">
        <v>170</v>
      </c>
      <c r="M970" s="144"/>
      <c r="N970" s="144"/>
      <c r="O970" s="144">
        <v>1</v>
      </c>
      <c r="P970" s="144">
        <v>157</v>
      </c>
      <c r="Q970" s="144">
        <v>568</v>
      </c>
      <c r="R970" s="144"/>
      <c r="S970" s="144">
        <v>64</v>
      </c>
      <c r="T970" s="144">
        <v>263</v>
      </c>
      <c r="U970" s="144" t="s">
        <v>2567</v>
      </c>
      <c r="V970" s="144" t="s">
        <v>42</v>
      </c>
      <c r="W970" s="103"/>
    </row>
    <row r="971" s="19" customFormat="1" ht="24" spans="1:23">
      <c r="A971" s="36">
        <v>959</v>
      </c>
      <c r="B971" s="142" t="s">
        <v>2299</v>
      </c>
      <c r="C971" s="58" t="s">
        <v>33</v>
      </c>
      <c r="D971" s="143" t="s">
        <v>37</v>
      </c>
      <c r="E971" s="151" t="s">
        <v>278</v>
      </c>
      <c r="F971" s="150">
        <v>44593</v>
      </c>
      <c r="G971" s="150">
        <v>44806</v>
      </c>
      <c r="H971" s="144" t="s">
        <v>2300</v>
      </c>
      <c r="I971" s="144" t="s">
        <v>2568</v>
      </c>
      <c r="J971" s="144">
        <v>30</v>
      </c>
      <c r="K971" s="144"/>
      <c r="L971" s="144">
        <v>30</v>
      </c>
      <c r="M971" s="144"/>
      <c r="N971" s="144"/>
      <c r="O971" s="144">
        <v>1</v>
      </c>
      <c r="P971" s="144">
        <v>462</v>
      </c>
      <c r="Q971" s="144">
        <v>1848</v>
      </c>
      <c r="R971" s="144"/>
      <c r="S971" s="144">
        <v>42</v>
      </c>
      <c r="T971" s="144">
        <v>68</v>
      </c>
      <c r="U971" s="144" t="s">
        <v>2569</v>
      </c>
      <c r="V971" s="144" t="s">
        <v>42</v>
      </c>
      <c r="W971" s="103"/>
    </row>
    <row r="972" s="19" customFormat="1" ht="24" spans="1:23">
      <c r="A972" s="36">
        <v>960</v>
      </c>
      <c r="B972" s="142" t="s">
        <v>2299</v>
      </c>
      <c r="C972" s="58" t="s">
        <v>33</v>
      </c>
      <c r="D972" s="143" t="s">
        <v>37</v>
      </c>
      <c r="E972" s="151" t="s">
        <v>278</v>
      </c>
      <c r="F972" s="150">
        <v>44593</v>
      </c>
      <c r="G972" s="150">
        <v>44806</v>
      </c>
      <c r="H972" s="144" t="s">
        <v>2300</v>
      </c>
      <c r="I972" s="144" t="s">
        <v>2570</v>
      </c>
      <c r="J972" s="144">
        <v>15</v>
      </c>
      <c r="K972" s="144"/>
      <c r="L972" s="144">
        <v>15</v>
      </c>
      <c r="M972" s="144"/>
      <c r="N972" s="144"/>
      <c r="O972" s="144">
        <v>1</v>
      </c>
      <c r="P972" s="144">
        <v>286</v>
      </c>
      <c r="Q972" s="144">
        <v>944</v>
      </c>
      <c r="R972" s="144"/>
      <c r="S972" s="144">
        <v>38</v>
      </c>
      <c r="T972" s="144">
        <v>156</v>
      </c>
      <c r="U972" s="144" t="s">
        <v>2571</v>
      </c>
      <c r="V972" s="144" t="s">
        <v>42</v>
      </c>
      <c r="W972" s="103"/>
    </row>
    <row r="973" s="19" customFormat="1" ht="24" spans="1:23">
      <c r="A973" s="36">
        <v>961</v>
      </c>
      <c r="B973" s="142" t="s">
        <v>2299</v>
      </c>
      <c r="C973" s="58" t="s">
        <v>33</v>
      </c>
      <c r="D973" s="143" t="s">
        <v>37</v>
      </c>
      <c r="E973" s="152" t="s">
        <v>206</v>
      </c>
      <c r="F973" s="150">
        <v>44593</v>
      </c>
      <c r="G973" s="150">
        <v>44806</v>
      </c>
      <c r="H973" s="144" t="s">
        <v>2300</v>
      </c>
      <c r="I973" s="144" t="s">
        <v>2572</v>
      </c>
      <c r="J973" s="144">
        <v>35</v>
      </c>
      <c r="K973" s="144"/>
      <c r="L973" s="144">
        <v>35</v>
      </c>
      <c r="M973" s="144"/>
      <c r="N973" s="144"/>
      <c r="O973" s="144">
        <v>1</v>
      </c>
      <c r="P973" s="144"/>
      <c r="Q973" s="144"/>
      <c r="R973" s="144">
        <v>1</v>
      </c>
      <c r="S973" s="144">
        <v>583</v>
      </c>
      <c r="T973" s="144">
        <v>3117</v>
      </c>
      <c r="U973" s="144" t="s">
        <v>2573</v>
      </c>
      <c r="V973" s="144" t="s">
        <v>42</v>
      </c>
      <c r="W973" s="103"/>
    </row>
    <row r="974" s="19" customFormat="1" ht="24" spans="1:23">
      <c r="A974" s="36">
        <v>962</v>
      </c>
      <c r="B974" s="142" t="s">
        <v>2299</v>
      </c>
      <c r="C974" s="58" t="s">
        <v>33</v>
      </c>
      <c r="D974" s="143" t="s">
        <v>37</v>
      </c>
      <c r="E974" s="152" t="s">
        <v>1595</v>
      </c>
      <c r="F974" s="150">
        <v>44621</v>
      </c>
      <c r="G974" s="150">
        <v>44897</v>
      </c>
      <c r="H974" s="144" t="s">
        <v>2300</v>
      </c>
      <c r="I974" s="144" t="s">
        <v>2574</v>
      </c>
      <c r="J974" s="144">
        <v>40</v>
      </c>
      <c r="K974" s="144"/>
      <c r="L974" s="144">
        <v>40</v>
      </c>
      <c r="M974" s="144"/>
      <c r="N974" s="144"/>
      <c r="O974" s="144">
        <v>1</v>
      </c>
      <c r="P974" s="144"/>
      <c r="Q974" s="144"/>
      <c r="R974" s="144">
        <v>1</v>
      </c>
      <c r="S974" s="144">
        <v>282</v>
      </c>
      <c r="T974" s="144">
        <v>1343</v>
      </c>
      <c r="U974" s="144" t="s">
        <v>2575</v>
      </c>
      <c r="V974" s="144" t="s">
        <v>42</v>
      </c>
      <c r="W974" s="103"/>
    </row>
    <row r="975" s="19" customFormat="1" ht="24" spans="1:23">
      <c r="A975" s="36">
        <v>963</v>
      </c>
      <c r="B975" s="142" t="s">
        <v>2299</v>
      </c>
      <c r="C975" s="58" t="s">
        <v>33</v>
      </c>
      <c r="D975" s="143" t="s">
        <v>37</v>
      </c>
      <c r="E975" s="152" t="s">
        <v>1595</v>
      </c>
      <c r="F975" s="150">
        <v>44621</v>
      </c>
      <c r="G975" s="150">
        <v>44897</v>
      </c>
      <c r="H975" s="144" t="s">
        <v>2300</v>
      </c>
      <c r="I975" s="144" t="s">
        <v>2576</v>
      </c>
      <c r="J975" s="144">
        <v>40</v>
      </c>
      <c r="K975" s="144"/>
      <c r="L975" s="144">
        <v>40</v>
      </c>
      <c r="M975" s="144"/>
      <c r="N975" s="144"/>
      <c r="O975" s="144">
        <v>1</v>
      </c>
      <c r="P975" s="144">
        <v>138</v>
      </c>
      <c r="Q975" s="144">
        <v>658</v>
      </c>
      <c r="R975" s="144">
        <v>1</v>
      </c>
      <c r="S975" s="144">
        <v>138</v>
      </c>
      <c r="T975" s="144">
        <v>658</v>
      </c>
      <c r="U975" s="144" t="s">
        <v>2577</v>
      </c>
      <c r="V975" s="144" t="s">
        <v>42</v>
      </c>
      <c r="W975" s="103"/>
    </row>
    <row r="976" s="19" customFormat="1" ht="24" spans="1:23">
      <c r="A976" s="36">
        <v>964</v>
      </c>
      <c r="B976" s="142" t="s">
        <v>2299</v>
      </c>
      <c r="C976" s="58" t="s">
        <v>33</v>
      </c>
      <c r="D976" s="37" t="s">
        <v>37</v>
      </c>
      <c r="E976" s="37" t="s">
        <v>1821</v>
      </c>
      <c r="F976" s="150">
        <v>44682</v>
      </c>
      <c r="G976" s="150">
        <v>44897</v>
      </c>
      <c r="H976" s="144" t="s">
        <v>2300</v>
      </c>
      <c r="I976" s="144" t="s">
        <v>2578</v>
      </c>
      <c r="J976" s="144">
        <v>50</v>
      </c>
      <c r="K976" s="144"/>
      <c r="L976" s="144">
        <v>50</v>
      </c>
      <c r="M976" s="144"/>
      <c r="N976" s="144"/>
      <c r="O976" s="144">
        <v>1</v>
      </c>
      <c r="P976" s="144">
        <v>80</v>
      </c>
      <c r="Q976" s="144">
        <v>310</v>
      </c>
      <c r="R976" s="144">
        <v>1</v>
      </c>
      <c r="S976" s="144">
        <v>33</v>
      </c>
      <c r="T976" s="144">
        <v>88</v>
      </c>
      <c r="U976" s="144" t="s">
        <v>2579</v>
      </c>
      <c r="V976" s="144" t="s">
        <v>42</v>
      </c>
      <c r="W976" s="103"/>
    </row>
    <row r="977" s="19" customFormat="1" ht="24" spans="1:23">
      <c r="A977" s="36">
        <v>965</v>
      </c>
      <c r="B977" s="142" t="s">
        <v>2299</v>
      </c>
      <c r="C977" s="58" t="s">
        <v>33</v>
      </c>
      <c r="D977" s="37" t="s">
        <v>37</v>
      </c>
      <c r="E977" s="37" t="s">
        <v>2521</v>
      </c>
      <c r="F977" s="150">
        <v>44682</v>
      </c>
      <c r="G977" s="150">
        <v>44897</v>
      </c>
      <c r="H977" s="144" t="s">
        <v>2300</v>
      </c>
      <c r="I977" s="144" t="s">
        <v>2580</v>
      </c>
      <c r="J977" s="144">
        <v>70</v>
      </c>
      <c r="K977" s="144"/>
      <c r="L977" s="144">
        <v>70</v>
      </c>
      <c r="M977" s="144"/>
      <c r="N977" s="144"/>
      <c r="O977" s="144">
        <v>1</v>
      </c>
      <c r="P977" s="144">
        <v>351</v>
      </c>
      <c r="Q977" s="144">
        <v>1307</v>
      </c>
      <c r="R977" s="144">
        <v>1</v>
      </c>
      <c r="S977" s="144">
        <v>86</v>
      </c>
      <c r="T977" s="144">
        <v>310</v>
      </c>
      <c r="U977" s="144" t="s">
        <v>2577</v>
      </c>
      <c r="V977" s="144" t="s">
        <v>42</v>
      </c>
      <c r="W977" s="103"/>
    </row>
  </sheetData>
  <autoFilter ref="A5:W977">
    <extLst/>
  </autoFilter>
  <mergeCells count="28">
    <mergeCell ref="A1:W1"/>
    <mergeCell ref="A2:W2"/>
    <mergeCell ref="J3:N3"/>
    <mergeCell ref="O3:T3"/>
    <mergeCell ref="K4:N4"/>
    <mergeCell ref="R4:T4"/>
    <mergeCell ref="A6:H6"/>
    <mergeCell ref="A7:H7"/>
    <mergeCell ref="A8:H8"/>
    <mergeCell ref="A9:H9"/>
    <mergeCell ref="A10:H10"/>
    <mergeCell ref="A11:H11"/>
    <mergeCell ref="A12:H12"/>
    <mergeCell ref="A3:A5"/>
    <mergeCell ref="B3:B5"/>
    <mergeCell ref="C3:C5"/>
    <mergeCell ref="D3:D5"/>
    <mergeCell ref="E3:E5"/>
    <mergeCell ref="H3:H5"/>
    <mergeCell ref="I3:I5"/>
    <mergeCell ref="J4:J5"/>
    <mergeCell ref="O4:O5"/>
    <mergeCell ref="P4:P5"/>
    <mergeCell ref="Q4:Q5"/>
    <mergeCell ref="U3:U5"/>
    <mergeCell ref="V3:V5"/>
    <mergeCell ref="W3:W5"/>
    <mergeCell ref="F3:G4"/>
  </mergeCells>
  <conditionalFormatting sqref="B618">
    <cfRule type="cellIs" dxfId="0" priority="2" stopIfTrue="1" operator="equal">
      <formula>0</formula>
    </cfRule>
    <cfRule type="cellIs" dxfId="0" priority="3" stopIfTrue="1" operator="equal">
      <formula>0</formula>
    </cfRule>
  </conditionalFormatting>
  <conditionalFormatting sqref="E618">
    <cfRule type="cellIs" dxfId="0" priority="1" stopIfTrue="1" operator="equal">
      <formula>0</formula>
    </cfRule>
  </conditionalFormatting>
  <conditionalFormatting sqref="B616:B617">
    <cfRule type="cellIs" dxfId="0" priority="5" stopIfTrue="1" operator="equal">
      <formula>0</formula>
    </cfRule>
    <cfRule type="cellIs" dxfId="0" priority="6" stopIfTrue="1" operator="equal">
      <formula>0</formula>
    </cfRule>
  </conditionalFormatting>
  <conditionalFormatting sqref="E616:E617">
    <cfRule type="cellIs" dxfId="0" priority="4" stopIfTrue="1" operator="equal">
      <formula>0</formula>
    </cfRule>
  </conditionalFormatting>
  <dataValidations count="4">
    <dataValidation type="list" allowBlank="1" showInputMessage="1" showErrorMessage="1" sqref="D13 D16 D17 D23 D24 D29 D33 D146 D217 D227 D233 D234 D235 D236 D276 D277 D278 D281 D282 D283 D284 D285 D286 D287 D288 D289 D292 D293 D336 D352 D353 D354 D355 D356 D357 D372 D376 D378 D380 D381 D382 D389 D390 D393 D394 D395 D396 D403 D404 D405 D411 D447 D524 D525 D526 D577 D578 D579 D580 D581 D604 D605 D611 D649 D14:D15 D21:D22 D25:D26 D27:D28 D30:D32 D34:D36 D147:D148 D225:D226 D279:D280 D290:D291 D384:D385 D406:D408 D409:D410 D568:D570 D571:D576">
      <formula1>"新建,改建,扩建,迁建,恢复"</formula1>
    </dataValidation>
    <dataValidation allowBlank="1" showInputMessage="1" showErrorMessage="1" error="请从下拉菜单中选择" prompt="请从下拉菜单中选择，不能手工录入" sqref="E13 E14 E15 E16 E217 E220 E221 E222 E224 E225 E226 E227 E228 E229 E230 E231 E232 E233 E234 E235 E236 E245 E246 B287 E287 E288 B289 E289 B417 E417 E418 E419 E553 E577 E578 E579 E580 E581 E589 E604 E605 E613 E614 E617 J639 L639 E751 E838 E563:E570 E571:E576 E622:E626 E633:E750 E752:E837 I573:I576"/>
    <dataValidation allowBlank="1" showInputMessage="1" showErrorMessage="1" sqref="C149 C151 C152 C153 C156 C157 C158 C159 C160 C178 C179 C180 C181 C182 C183 C184 C185 C186 C187 C188 C189 C190 C191 C195 C196 C197 C198 C199 C200 C201 C202 C203 C204 C205 C206 C207 C210 C211 C212 C213 C214 C219 D523 C154:C155 C161:C162 C163:C164 C165:C176 C192:C193 C208:C209 C215:C216 C217:C218"/>
    <dataValidation allowBlank="1" showInputMessage="1" showErrorMessage="1" prompt="产业扶贫,基本公共服务" sqref="C622 C623:C977"/>
  </dataValidations>
  <pageMargins left="0.196527777777778" right="0.196527777777778" top="0.393055555555556" bottom="0.393055555555556" header="0.5" footer="0.5"/>
  <pageSetup paperSize="9" scale="66" orientation="landscape" horizontalDpi="600"/>
  <headerFooter>
    <oddHeader>&amp;R第 &amp;P 页，共 &amp;N 页</oddHead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部门审核上报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2018-04-28T01:42:00Z</dcterms:created>
  <cp:lastPrinted>2018-06-11T00:10:00Z</cp:lastPrinted>
  <dcterms:modified xsi:type="dcterms:W3CDTF">2021-12-23T03:50:32Z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vt:lpwstr>11</vt:lpwstr>
  </property>
  <property fmtid="{D5CDD505-2E9C-101B-9397-08002B2CF9AE}" pid="4" name="ICV">
    <vt:lpwstr>2D0ABF3F8B114585A9410AAD39DC8A88</vt:lpwstr>
  </property>
</Properties>
</file>