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职工医保基金资产负债表" sheetId="1" r:id="rId1"/>
    <sheet name="职工医保基金收支表" sheetId="2" r:id="rId2"/>
    <sheet name="城乡医保基金资产负债表" sheetId="4" r:id="rId3"/>
    <sheet name="城乡医保基金收支表" sheetId="5" r:id="rId4"/>
    <sheet name="城乡医疗救助基金收支情况表" sheetId="6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C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sharedStrings.xml><?xml version="1.0" encoding="utf-8"?>
<sst xmlns="http://schemas.openxmlformats.org/spreadsheetml/2006/main" count="255" uniqueCount="181">
  <si>
    <t xml:space="preserve">  职工基本医疗保险（含生育保险）基金资产负债表</t>
  </si>
  <si>
    <t>年报01表</t>
  </si>
  <si>
    <t>填报单位：</t>
  </si>
  <si>
    <t>麻阳苗族自治县医疗保障局</t>
  </si>
  <si>
    <t>单位：元</t>
  </si>
  <si>
    <t>项    目</t>
  </si>
  <si>
    <t>年初数</t>
  </si>
  <si>
    <t>期末数</t>
  </si>
  <si>
    <t>1</t>
  </si>
  <si>
    <t>一、资产</t>
  </si>
  <si>
    <t>2</t>
  </si>
  <si>
    <t xml:space="preserve">      库存现金</t>
  </si>
  <si>
    <t>3</t>
  </si>
  <si>
    <t xml:space="preserve">      支出户存款</t>
  </si>
  <si>
    <t>4</t>
  </si>
  <si>
    <t xml:space="preserve">      财政专户存款</t>
  </si>
  <si>
    <t>5</t>
  </si>
  <si>
    <t xml:space="preserve">      暂付款</t>
  </si>
  <si>
    <t>6</t>
  </si>
  <si>
    <t xml:space="preserve">      债券投资</t>
  </si>
  <si>
    <t>7</t>
  </si>
  <si>
    <t>二、负债</t>
  </si>
  <si>
    <t>8</t>
  </si>
  <si>
    <t xml:space="preserve">      暂收款</t>
  </si>
  <si>
    <t>9</t>
  </si>
  <si>
    <t xml:space="preserve">      借入款项</t>
  </si>
  <si>
    <t>10</t>
  </si>
  <si>
    <t>三、净资产</t>
  </si>
  <si>
    <t>11</t>
  </si>
  <si>
    <t xml:space="preserve">      统账结合统筹基金</t>
  </si>
  <si>
    <t>12</t>
  </si>
  <si>
    <t xml:space="preserve">      个人账户基金</t>
  </si>
  <si>
    <t>13</t>
  </si>
  <si>
    <t xml:space="preserve">      单建统筹基金</t>
  </si>
  <si>
    <t>注：收入户存款、国库存款统一在财政专户存款中填列。</t>
  </si>
  <si>
    <t>纵向公式：1=2+3+4+5+6；7=8+9；10=11+12+13；</t>
  </si>
  <si>
    <t>其他说明：表样中黄色显示为计算公式不需要录入。白色显示单元格需要录入。</t>
  </si>
  <si>
    <t xml:space="preserve">       蓝色无占位符‘--’单元格为取数公式，系统自动取数，不需要录入。蓝色有占位符‘--’单元格不用录入。</t>
  </si>
  <si>
    <t>职工基本医疗保险（含生育保险）基金收支表</t>
  </si>
  <si>
    <t>年报02表</t>
  </si>
  <si>
    <t>2023年</t>
  </si>
  <si>
    <t>项目</t>
  </si>
  <si>
    <t>合  计</t>
  </si>
  <si>
    <t>职工基本医疗保险（统账结合）</t>
  </si>
  <si>
    <t>职工基本医疗保险单建统筹基金</t>
  </si>
  <si>
    <t>小计</t>
  </si>
  <si>
    <t>统筹基金</t>
  </si>
  <si>
    <t>个人账户基金</t>
  </si>
  <si>
    <t xml:space="preserve">小计
</t>
  </si>
  <si>
    <t>一、基本医疗保险费收入</t>
  </si>
  <si>
    <t>一、基本医疗保险待遇支出</t>
  </si>
  <si>
    <t xml:space="preserve">  （一）单位缴费</t>
  </si>
  <si>
    <t xml:space="preserve"> （一）在职职工医疗保险待遇支出</t>
  </si>
  <si>
    <t>其中：生育保险收入</t>
  </si>
  <si>
    <t>其中：（1）住院支出</t>
  </si>
  <si>
    <t xml:space="preserve">  （二）个人缴费</t>
  </si>
  <si>
    <t xml:space="preserve">      （2）门诊慢特病</t>
  </si>
  <si>
    <t>二、利息收入</t>
  </si>
  <si>
    <t xml:space="preserve">      （3）普通门诊统筹</t>
  </si>
  <si>
    <t xml:space="preserve">    （一）定期利息</t>
  </si>
  <si>
    <t xml:space="preserve">      （4）定点药店医药费支出</t>
  </si>
  <si>
    <t>——</t>
  </si>
  <si>
    <t xml:space="preserve">    （二）活期利息</t>
  </si>
  <si>
    <t xml:space="preserve">      （5）生育医疗费支出</t>
  </si>
  <si>
    <t>三、财政补贴收入</t>
  </si>
  <si>
    <t xml:space="preserve">      （6）生育津贴支出</t>
  </si>
  <si>
    <t>其中：对医保基金负担新冠病毒疫苗及接种费用的补助</t>
  </si>
  <si>
    <t xml:space="preserve">      （7）其他</t>
  </si>
  <si>
    <t>四、其他收入</t>
  </si>
  <si>
    <t xml:space="preserve">  (二)退休人员医疗保险待遇支出</t>
  </si>
  <si>
    <t xml:space="preserve">         其中：滞纳金</t>
  </si>
  <si>
    <t xml:space="preserve">      （1）住院支出</t>
  </si>
  <si>
    <t>五、待转保险费收入</t>
  </si>
  <si>
    <t>六、待转利息收入</t>
  </si>
  <si>
    <t xml:space="preserve">      （4）定点药店医药费</t>
  </si>
  <si>
    <t xml:space="preserve">      （5）其他</t>
  </si>
  <si>
    <t>二、其他支出</t>
  </si>
  <si>
    <t>其中：划转长期护理保险支出</t>
  </si>
  <si>
    <t>七、转移收入</t>
  </si>
  <si>
    <t>三、转移支出</t>
  </si>
  <si>
    <t>本年收入小计</t>
  </si>
  <si>
    <t>本年支出小计</t>
  </si>
  <si>
    <t>八、上级补助收入</t>
  </si>
  <si>
    <t>四、补助下级支出</t>
  </si>
  <si>
    <t>九、下级上解收入</t>
  </si>
  <si>
    <t>五、上解上级支出</t>
  </si>
  <si>
    <t>本年收入合计</t>
  </si>
  <si>
    <t>本年支出合计</t>
  </si>
  <si>
    <t>本年收支结余</t>
  </si>
  <si>
    <t>十、上年结余</t>
  </si>
  <si>
    <t>六、滚存结余</t>
  </si>
  <si>
    <t xml:space="preserve">    其中：待转基金</t>
  </si>
  <si>
    <t>总      计</t>
  </si>
  <si>
    <t xml:space="preserve">    1.根据《关于印发&lt;社会保险基金财务制度&gt;的通知》财社〔2017〕144号，职工基本医保统筹基金待遇支出包括住院费用支出、门诊慢特病和普通门诊统筹费用支出，包含生育医疗费用支出和生育津贴支出；职工基本医保个人账户待遇支出包括门    诊费用支出、住院费用支出、在定点零售药店发生的医药费用支出；</t>
  </si>
  <si>
    <t xml:space="preserve">    2.开展长期护理保险制度试点的统筹地区，划转长期护理保险基金的支出在“划转长期护理保险支出”中列支。     </t>
  </si>
  <si>
    <t xml:space="preserve">    3.纵向公式：1=2+4；5=6+7；19=1+5+8+10+12+13+18；22=19+20+21；26=22+24；
               28=29+30+31+32+33+34+35；36=37+38+39+40+41；45=27+42+44；48=45+46+47；52=48+50；</t>
  </si>
  <si>
    <t xml:space="preserve">    4.横向公式：合计=小计+单建统筹基金；小计=基本医疗保险统筹+医疗保险个人账户；</t>
  </si>
  <si>
    <t xml:space="preserve">         蓝色无占位符‘--’单元格为取数公式，系统自动取数，不需要录入。蓝色有占位符‘--’单元格不用录入。</t>
  </si>
  <si>
    <t>城乡居民基本医疗保险基金资产负债表</t>
  </si>
  <si>
    <t>年报 07表</t>
  </si>
  <si>
    <t>填报单位:</t>
  </si>
  <si>
    <t>2023年12月31日</t>
  </si>
  <si>
    <t>项        目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</si>
  <si>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</si>
  <si>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</si>
  <si>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</si>
  <si>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</si>
  <si>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暂收款</t>
  </si>
  <si>
    <t xml:space="preserve">    借入款项</t>
  </si>
  <si>
    <t xml:space="preserve">    基金</t>
  </si>
  <si>
    <t xml:space="preserve">    其中:风险调剂金</t>
  </si>
  <si>
    <t xml:space="preserve">纵向公式：1=2+3+4+5; 6=7+8; </t>
  </si>
  <si>
    <t>城乡居民基本医疗保险基金收支表</t>
  </si>
  <si>
    <t>年报 08表</t>
  </si>
  <si>
    <t>单位:元</t>
  </si>
  <si>
    <t>项         目</t>
  </si>
  <si>
    <t>合计</t>
  </si>
  <si>
    <t>其中：个人缴费收入</t>
  </si>
  <si>
    <t>其中：</t>
  </si>
  <si>
    <t>住院支出</t>
  </si>
  <si>
    <t xml:space="preserve">     单位对职工家属的资助收入</t>
  </si>
  <si>
    <t>门诊慢特病</t>
  </si>
  <si>
    <t xml:space="preserve">     集体扶持收入</t>
  </si>
  <si>
    <t>普通门诊统筹</t>
  </si>
  <si>
    <t xml:space="preserve">     城乡医疗救助资助收入</t>
  </si>
  <si>
    <t>其他</t>
  </si>
  <si>
    <t xml:space="preserve">     财政对困难人员代缴收入</t>
  </si>
  <si>
    <t xml:space="preserve">   (一)定期利息</t>
  </si>
  <si>
    <t xml:space="preserve">   (二)活期利息</t>
  </si>
  <si>
    <t>二、划转用于城乡居民大病保险支出</t>
  </si>
  <si>
    <t xml:space="preserve">    （一）大病保险待遇支出</t>
  </si>
  <si>
    <t>(一)按规定标准财政补助收入</t>
  </si>
  <si>
    <t xml:space="preserve">    （二）大病保险其他支出</t>
  </si>
  <si>
    <t xml:space="preserve">  1.中央财政补助收入</t>
  </si>
  <si>
    <t>三、其他支出</t>
  </si>
  <si>
    <t xml:space="preserve">  2.省级财政补助收入</t>
  </si>
  <si>
    <t xml:space="preserve">  3.市及市以下各级财政补助收入</t>
  </si>
  <si>
    <t>（二）对医保基金负担新冠病毒疫苗及接种费用的补助</t>
  </si>
  <si>
    <t>（三）其他财政收入</t>
  </si>
  <si>
    <t>小    计</t>
  </si>
  <si>
    <t>五、上级补助收入</t>
  </si>
  <si>
    <t>六、下级上解收入</t>
  </si>
  <si>
    <t>七、上年结余</t>
  </si>
  <si>
    <t>六、年末滚存结余</t>
  </si>
  <si>
    <t>总    计</t>
  </si>
  <si>
    <t>补充资料：基本医疗保险费收入中划入门诊统筹的金额为：</t>
  </si>
  <si>
    <t>元。</t>
  </si>
  <si>
    <t>注：1.“个人缴费收入”项反映城乡居民按照规定缴费标准缴纳的保费收入；</t>
  </si>
  <si>
    <t>2.“单位对职工家属的资助收入”项反映有条件的用人单位对职工家属参保缴费给予的资助；</t>
  </si>
  <si>
    <t>3.“集体扶持收入”项反映乡村集体经济组织对农民参保缴费给予的资助；</t>
  </si>
  <si>
    <t>4.“城乡医疗救助资助收入”项反映城乡医疗救助基金等资助参保对象缴纳的保费；</t>
  </si>
  <si>
    <t>5.“财政补贴收入”项反映各级政府给予城乡居民基本医疗保险基金的补助，包括按照规定补助标准和参保（合）居民人数给予的缴费补助。</t>
  </si>
  <si>
    <t>6.“大病保险其他支出”项反映大病保险委托商保机构经办成本和利润支出项目。</t>
  </si>
  <si>
    <t>勾稽关系：1.基本医疗保险费收入=个人缴费收入+单位对家属的资助收入+集体扶持收入+城乡医疗救助资助收入+其他；基本医疗保险待遇支出=住院支出+门诊慢特病+门诊统筹+其他；</t>
  </si>
  <si>
    <t>纵向公式：1=2+3+4+5+6；7=8+9；10=11+15+16；11=12+13+14；18=1+7+10+17；23=18+20+21；27=23+25； 28=29+30+31+32；36=37+38； 45=28+36+39; 50=45+47+48; 52=23+25-50;54=50+52;</t>
  </si>
  <si>
    <t>城乡医疗救助基金收支情况表</t>
  </si>
  <si>
    <t>年报补05表</t>
  </si>
  <si>
    <t>项      目</t>
  </si>
  <si>
    <t>金额</t>
  </si>
  <si>
    <t xml:space="preserve">  一、上年结余</t>
  </si>
  <si>
    <t xml:space="preserve">  二、本年收入</t>
  </si>
  <si>
    <t xml:space="preserve">    （一）财政安排</t>
  </si>
  <si>
    <t xml:space="preserve">    （二）彩票公益投入</t>
  </si>
  <si>
    <t xml:space="preserve">    （三）利息收入</t>
  </si>
  <si>
    <t xml:space="preserve">    （四）其他资金</t>
  </si>
  <si>
    <t xml:space="preserve">  小计</t>
  </si>
  <si>
    <t xml:space="preserve">    （五）上级补助收入</t>
  </si>
  <si>
    <t xml:space="preserve">    （六）下级上解收入</t>
  </si>
  <si>
    <t xml:space="preserve">  三、本年支出</t>
  </si>
  <si>
    <t xml:space="preserve">    （一) 资助参保支出</t>
  </si>
  <si>
    <t xml:space="preserve">    （二) 住院救助支出</t>
  </si>
  <si>
    <t xml:space="preserve">    （三）门诊救助支出</t>
  </si>
  <si>
    <t xml:space="preserve">    （四）补助下级支出</t>
  </si>
  <si>
    <t xml:space="preserve">    （五）上解上级支出</t>
  </si>
  <si>
    <t xml:space="preserve">  四、本年收支结余</t>
  </si>
  <si>
    <t xml:space="preserve">  五、年末滚存结余</t>
  </si>
  <si>
    <t>注：本表由医疗救助资金管理部门填报</t>
  </si>
  <si>
    <t>表间关系</t>
  </si>
  <si>
    <t xml:space="preserve">    1.本年收入=财政安排+彩票公益投入+利息收入+其他资金</t>
  </si>
  <si>
    <t xml:space="preserve">    2.本年支出=资助参保支出+住院救助支出+门诊救助支出</t>
  </si>
  <si>
    <t xml:space="preserve">    3、上年结余+本年收支结余=年末滚存结余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</si>
</sst>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"/>
  </numFmts>
  <fonts count="28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6"/>
      <color rgb="FF000000"/>
      <name val="黑体"/>
      <charset val="134"/>
    </font>
    <font>
      <sz val="10"/>
      <color rgb="FF000000"/>
      <name val="仿宋"/>
      <charset val="134"/>
    </font>
    <font>
      <b/>
      <sz val="10"/>
      <color rgb="FF000000"/>
      <name val="仿宋"/>
      <charset val="134"/>
    </font>
    <font>
      <sz val="11"/>
      <color rgb="FF000000"/>
      <name val="仿宋"/>
      <charset val="134"/>
    </font>
    <font>
      <sz val="8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FFFF"/>
        <bgColor rgb="FF80FFFF"/>
      </patternFill>
    </fill>
    <fill>
      <patternFill patternType="solid">
        <fgColor rgb="FFFFFF80"/>
        <bgColor rgb="FFFFFF8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79DE42"/>
        <bgColor rgb="FF79DE4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0" fillId="0" borderId="0" xfId="0" applyFill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49" fontId="4" fillId="2" borderId="0" xfId="0" applyNumberFormat="1" applyFont="1" applyFill="1" applyBorder="1" applyAlignment="1" applyProtection="1">
      <alignment horizontal="right" vertical="center" wrapText="1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left" vertical="center"/>
    </xf>
    <xf numFmtId="176" fontId="4" fillId="2" borderId="2" xfId="0" applyNumberFormat="1" applyFont="1" applyFill="1" applyBorder="1" applyAlignment="1" applyProtection="1">
      <alignment horizontal="left" vertical="center"/>
    </xf>
    <xf numFmtId="176" fontId="4" fillId="2" borderId="2" xfId="0" applyNumberFormat="1" applyFont="1" applyFill="1" applyBorder="1" applyAlignment="1" applyProtection="1">
      <alignment horizontal="right" vertical="center"/>
    </xf>
    <xf numFmtId="176" fontId="4" fillId="4" borderId="2" xfId="0" applyNumberFormat="1" applyFont="1" applyFill="1" applyBorder="1" applyAlignment="1" applyProtection="1">
      <alignment horizontal="left" vertical="center"/>
    </xf>
    <xf numFmtId="176" fontId="4" fillId="4" borderId="2" xfId="0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3" borderId="3" xfId="0" applyNumberFormat="1" applyFont="1" applyFill="1" applyBorder="1" applyAlignment="1" applyProtection="1">
      <alignment horizontal="left" vertical="center"/>
    </xf>
    <xf numFmtId="0" fontId="4" fillId="3" borderId="4" xfId="0" applyNumberFormat="1" applyFont="1" applyFill="1" applyBorder="1" applyAlignment="1" applyProtection="1">
      <alignment horizontal="left" vertical="center"/>
    </xf>
    <xf numFmtId="0" fontId="4" fillId="3" borderId="3" xfId="0" applyNumberFormat="1" applyFont="1" applyFill="1" applyBorder="1" applyAlignment="1" applyProtection="1">
      <alignment horizontal="right" vertical="center"/>
    </xf>
    <xf numFmtId="176" fontId="4" fillId="3" borderId="2" xfId="0" applyNumberFormat="1" applyFont="1" applyFill="1" applyBorder="1" applyAlignment="1" applyProtection="1">
      <alignment horizontal="right" vertical="center"/>
    </xf>
    <xf numFmtId="0" fontId="4" fillId="3" borderId="4" xfId="0" applyNumberFormat="1" applyFont="1" applyFill="1" applyBorder="1" applyAlignment="1" applyProtection="1">
      <alignment horizontal="right" vertical="center"/>
    </xf>
    <xf numFmtId="0" fontId="4" fillId="3" borderId="3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left" vertical="center" wrapText="1"/>
    </xf>
    <xf numFmtId="0" fontId="4" fillId="3" borderId="2" xfId="0" applyNumberFormat="1" applyFont="1" applyFill="1" applyBorder="1" applyAlignment="1" applyProtection="1">
      <alignment horizontal="left" vertical="center" wrapText="1"/>
    </xf>
    <xf numFmtId="0" fontId="5" fillId="3" borderId="2" xfId="0" applyNumberFormat="1" applyFont="1" applyFill="1" applyBorder="1" applyAlignment="1" applyProtection="1">
      <alignment horizontal="center" vertical="center"/>
    </xf>
    <xf numFmtId="176" fontId="4" fillId="4" borderId="4" xfId="0" applyNumberFormat="1" applyFont="1" applyFill="1" applyBorder="1" applyAlignment="1" applyProtection="1">
      <alignment horizontal="right" vertical="center"/>
    </xf>
    <xf numFmtId="176" fontId="4" fillId="2" borderId="1" xfId="0" applyNumberFormat="1" applyFont="1" applyFill="1" applyBorder="1" applyAlignment="1" applyProtection="1">
      <alignment horizontal="right" vertical="center"/>
    </xf>
    <xf numFmtId="176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right" vertical="center"/>
    </xf>
    <xf numFmtId="176" fontId="2" fillId="2" borderId="0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center"/>
    </xf>
    <xf numFmtId="49" fontId="4" fillId="2" borderId="0" xfId="0" applyNumberFormat="1" applyFont="1" applyFill="1" applyBorder="1" applyAlignment="1" applyProtection="1">
      <alignment horizontal="left" vertical="center" wrapText="1"/>
    </xf>
    <xf numFmtId="0" fontId="4" fillId="3" borderId="2" xfId="0" applyNumberFormat="1" applyFont="1" applyFill="1" applyBorder="1" applyAlignment="1" applyProtection="1">
      <alignment vertical="center"/>
    </xf>
    <xf numFmtId="176" fontId="4" fillId="5" borderId="2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/>
    <xf numFmtId="0" fontId="4" fillId="2" borderId="1" xfId="0" applyNumberFormat="1" applyFont="1" applyFill="1" applyBorder="1" applyAlignment="1" applyProtection="1"/>
    <xf numFmtId="176" fontId="4" fillId="6" borderId="2" xfId="0" applyNumberFormat="1" applyFont="1" applyFill="1" applyBorder="1" applyAlignment="1" applyProtection="1">
      <alignment horizontal="right" vertical="center"/>
    </xf>
    <xf numFmtId="0" fontId="4" fillId="3" borderId="2" xfId="0" applyNumberFormat="1" applyFont="1" applyFill="1" applyBorder="1" applyAlignment="1" applyProtection="1"/>
    <xf numFmtId="176" fontId="4" fillId="3" borderId="2" xfId="0" applyNumberFormat="1" applyFont="1" applyFill="1" applyBorder="1" applyAlignment="1" applyProtection="1">
      <alignment horizontal="center" vertical="center"/>
    </xf>
    <xf numFmtId="176" fontId="4" fillId="2" borderId="0" xfId="0" applyNumberFormat="1" applyFont="1" applyFill="1" applyBorder="1" applyAlignment="1" applyProtection="1">
      <alignment horizontal="left" vertical="center" wrapText="1"/>
    </xf>
    <xf numFmtId="176" fontId="4" fillId="2" borderId="0" xfId="0" applyNumberFormat="1" applyFont="1" applyFill="1" applyBorder="1" applyAlignment="1" applyProtection="1">
      <alignment horizontal="left" vertical="center"/>
    </xf>
    <xf numFmtId="176" fontId="2" fillId="2" borderId="0" xfId="0" applyNumberFormat="1" applyFont="1" applyFill="1" applyBorder="1" applyAlignment="1" applyProtection="1">
      <alignment horizontal="left" vertical="center"/>
    </xf>
    <xf numFmtId="14" fontId="4" fillId="2" borderId="1" xfId="0" applyNumberFormat="1" applyFont="1" applyFill="1" applyBorder="1" applyAlignment="1" applyProtection="1">
      <alignment horizontal="center" vertical="center"/>
    </xf>
    <xf numFmtId="176" fontId="4" fillId="7" borderId="2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253;&#34920;&#36164;&#26009;\2023&#24180;\2023&#24180;&#22522;&#37329;&#24180;&#25253;2024-02-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2022nb"/>
      <sheetName val="目录2023nb"/>
      <sheetName val="医疗资2023nb01"/>
      <sheetName val="医疗2023nb02"/>
      <sheetName val="医疗暂2023nb03"/>
      <sheetName val="其医资2023nb04"/>
      <sheetName val="其医收支2023nb05-1"/>
      <sheetName val="其医收支2023nb05-2"/>
      <sheetName val="其医暂2023nb06"/>
      <sheetName val="居民资2023nb07"/>
      <sheetName val="居民收支2023nb08"/>
      <sheetName val="居民医疗暂2023nb09"/>
      <sheetName val="封闭资2023nbf01"/>
      <sheetName val="封闭收支2023nbf02"/>
      <sheetName val="封闭其医收支2022nbf03-1"/>
      <sheetName val="封闭其医收支2022nbf03-2"/>
      <sheetName val="补充资料表一2023nbb01"/>
      <sheetName val="补充资料表二2023nbb02"/>
      <sheetName val="补充资料表三2023nbb03"/>
      <sheetName val="补充资料表四2023nbb04"/>
      <sheetName val="补充资料表五2023nbb05"/>
      <sheetName val="补充资料表六2023nbb06"/>
      <sheetName val="补充资料表七2023nbb07"/>
      <sheetName val="补充资料表八2023nbb08"/>
      <sheetName val="补充资料表九2023nbb09"/>
    </sheetNames>
    <sheetDataSet>
      <sheetData sheetId="0"/>
      <sheetData sheetId="1"/>
      <sheetData sheetId="2"/>
      <sheetData sheetId="3">
        <row r="30">
          <cell r="E30">
            <v>78869710.78</v>
          </cell>
          <cell r="F30">
            <v>65705237.66</v>
          </cell>
        </row>
        <row r="30">
          <cell r="L30">
            <v>115566589.63</v>
          </cell>
          <cell r="M30">
            <v>57598034.66</v>
          </cell>
          <cell r="N30">
            <v>0</v>
          </cell>
        </row>
      </sheetData>
      <sheetData sheetId="4">
        <row r="31">
          <cell r="C31">
            <v>331865.03</v>
          </cell>
        </row>
        <row r="31">
          <cell r="H31">
            <v>28106924.45</v>
          </cell>
        </row>
      </sheetData>
      <sheetData sheetId="5"/>
      <sheetData sheetId="6"/>
      <sheetData sheetId="7"/>
      <sheetData sheetId="8"/>
      <sheetData sheetId="9"/>
      <sheetData sheetId="10">
        <row r="31">
          <cell r="D31">
            <v>141220950.77</v>
          </cell>
        </row>
        <row r="31">
          <cell r="H31">
            <v>171603193.8</v>
          </cell>
        </row>
      </sheetData>
      <sheetData sheetId="11">
        <row r="31">
          <cell r="C31">
            <v>5338592.82</v>
          </cell>
        </row>
        <row r="31">
          <cell r="H31">
            <v>71974963.03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A21" sqref="A21:D21"/>
    </sheetView>
  </sheetViews>
  <sheetFormatPr defaultColWidth="8" defaultRowHeight="14.25" customHeight="1" outlineLevelCol="3"/>
  <cols>
    <col min="1" max="1" width="10.1416666666667" style="3" customWidth="1"/>
    <col min="2" max="2" width="27.5666666666667" style="3" customWidth="1"/>
    <col min="3" max="4" width="34.2833333333333" style="3" customWidth="1"/>
    <col min="5" max="16384" width="8" style="4"/>
  </cols>
  <sheetData>
    <row r="1" s="4" customFormat="1" ht="64.5" customHeight="1" spans="1:4">
      <c r="A1" s="5" t="s">
        <v>0</v>
      </c>
      <c r="B1" s="5"/>
      <c r="C1" s="5"/>
      <c r="D1" s="5"/>
    </row>
    <row r="2" s="4" customFormat="1" hidden="1" customHeight="1" spans="1:4">
      <c r="A2" s="21"/>
      <c r="B2" s="21"/>
      <c r="C2" s="21"/>
      <c r="D2" s="40"/>
    </row>
    <row r="3" s="4" customFormat="1" ht="15" customHeight="1" spans="1:4">
      <c r="A3" s="42"/>
      <c r="B3" s="42"/>
      <c r="C3" s="21"/>
      <c r="D3" s="8" t="s">
        <v>1</v>
      </c>
    </row>
    <row r="4" s="4" customFormat="1" ht="15" customHeight="1" spans="1:4">
      <c r="A4" s="24" t="s">
        <v>2</v>
      </c>
      <c r="B4" s="9" t="s">
        <v>3</v>
      </c>
      <c r="C4" s="57">
        <v>45291</v>
      </c>
      <c r="D4" s="24" t="s">
        <v>4</v>
      </c>
    </row>
    <row r="5" s="4" customFormat="1" ht="22.5" customHeight="1" spans="1:4">
      <c r="A5" s="10" t="s">
        <v>5</v>
      </c>
      <c r="B5" s="10"/>
      <c r="C5" s="10" t="s">
        <v>6</v>
      </c>
      <c r="D5" s="10" t="s">
        <v>7</v>
      </c>
    </row>
    <row r="6" s="4" customFormat="1" ht="22.5" customHeight="1" spans="1:4">
      <c r="A6" s="10"/>
      <c r="B6" s="10"/>
      <c r="C6" s="10"/>
      <c r="D6" s="10"/>
    </row>
    <row r="7" s="4" customFormat="1" ht="22.5" customHeight="1" spans="1:4">
      <c r="A7" s="10" t="s">
        <v>8</v>
      </c>
      <c r="B7" s="12" t="s">
        <v>9</v>
      </c>
      <c r="C7" s="16">
        <f>SUM(C8:C12)</f>
        <v>144764653.51</v>
      </c>
      <c r="D7" s="16">
        <f>SUM(D8:D12)</f>
        <v>173496489.32</v>
      </c>
    </row>
    <row r="8" s="4" customFormat="1" ht="22.5" customHeight="1" spans="1:4">
      <c r="A8" s="10" t="s">
        <v>10</v>
      </c>
      <c r="B8" s="12" t="s">
        <v>11</v>
      </c>
      <c r="C8" s="51"/>
      <c r="D8" s="51"/>
    </row>
    <row r="9" s="4" customFormat="1" ht="22.5" customHeight="1" spans="1:4">
      <c r="A9" s="10" t="s">
        <v>12</v>
      </c>
      <c r="B9" s="12" t="s">
        <v>13</v>
      </c>
      <c r="C9" s="51">
        <v>20635341.68</v>
      </c>
      <c r="D9" s="51">
        <v>20741217.72</v>
      </c>
    </row>
    <row r="10" s="4" customFormat="1" ht="22.5" customHeight="1" spans="1:4">
      <c r="A10" s="10" t="s">
        <v>14</v>
      </c>
      <c r="B10" s="12" t="s">
        <v>15</v>
      </c>
      <c r="C10" s="51">
        <v>90297763.98</v>
      </c>
      <c r="D10" s="51">
        <v>124648347.15</v>
      </c>
    </row>
    <row r="11" s="4" customFormat="1" ht="22.5" customHeight="1" spans="1:4">
      <c r="A11" s="10" t="s">
        <v>16</v>
      </c>
      <c r="B11" s="12" t="s">
        <v>17</v>
      </c>
      <c r="C11" s="51">
        <v>33831547.85</v>
      </c>
      <c r="D11" s="58">
        <f>[1]医疗暂2023nb03!H31</f>
        <v>28106924.45</v>
      </c>
    </row>
    <row r="12" s="4" customFormat="1" ht="22.5" customHeight="1" spans="1:4">
      <c r="A12" s="10" t="s">
        <v>18</v>
      </c>
      <c r="B12" s="12" t="s">
        <v>19</v>
      </c>
      <c r="C12" s="51"/>
      <c r="D12" s="51"/>
    </row>
    <row r="13" s="4" customFormat="1" ht="22.5" customHeight="1" spans="1:4">
      <c r="A13" s="10" t="s">
        <v>20</v>
      </c>
      <c r="B13" s="12" t="s">
        <v>21</v>
      </c>
      <c r="C13" s="16">
        <f>SUM(C14:C15)</f>
        <v>189705.07</v>
      </c>
      <c r="D13" s="16">
        <f>SUM(D14:D15)</f>
        <v>331865.03</v>
      </c>
    </row>
    <row r="14" s="4" customFormat="1" ht="22.5" customHeight="1" spans="1:4">
      <c r="A14" s="10" t="s">
        <v>22</v>
      </c>
      <c r="B14" s="12" t="s">
        <v>23</v>
      </c>
      <c r="C14" s="51">
        <v>189705.07</v>
      </c>
      <c r="D14" s="58">
        <f>[1]医疗暂2023nb03!C31</f>
        <v>331865.03</v>
      </c>
    </row>
    <row r="15" s="4" customFormat="1" ht="22.5" customHeight="1" spans="1:4">
      <c r="A15" s="10" t="s">
        <v>24</v>
      </c>
      <c r="B15" s="12" t="s">
        <v>25</v>
      </c>
      <c r="C15" s="51"/>
      <c r="D15" s="51"/>
    </row>
    <row r="16" s="4" customFormat="1" ht="22.5" customHeight="1" spans="1:4">
      <c r="A16" s="10" t="s">
        <v>26</v>
      </c>
      <c r="B16" s="12" t="s">
        <v>27</v>
      </c>
      <c r="C16" s="16">
        <f>C17+C18+C19</f>
        <v>144574948.44</v>
      </c>
      <c r="D16" s="16">
        <f>D17+D18+D19</f>
        <v>173164624.29</v>
      </c>
    </row>
    <row r="17" s="4" customFormat="1" ht="22.5" customHeight="1" spans="1:4">
      <c r="A17" s="10" t="s">
        <v>28</v>
      </c>
      <c r="B17" s="12" t="s">
        <v>29</v>
      </c>
      <c r="C17" s="58">
        <f>[1]医疗2023nb02!E30</f>
        <v>78869710.78</v>
      </c>
      <c r="D17" s="58">
        <f>[1]医疗2023nb02!L30</f>
        <v>115566589.63</v>
      </c>
    </row>
    <row r="18" s="4" customFormat="1" ht="22.5" customHeight="1" spans="1:4">
      <c r="A18" s="10" t="s">
        <v>30</v>
      </c>
      <c r="B18" s="12" t="s">
        <v>31</v>
      </c>
      <c r="C18" s="58">
        <f>[1]医疗2023nb02!F30</f>
        <v>65705237.66</v>
      </c>
      <c r="D18" s="58">
        <f>[1]医疗2023nb02!M30</f>
        <v>57598034.66</v>
      </c>
    </row>
    <row r="19" s="4" customFormat="1" ht="22.5" customHeight="1" spans="1:4">
      <c r="A19" s="10" t="s">
        <v>32</v>
      </c>
      <c r="B19" s="12" t="s">
        <v>33</v>
      </c>
      <c r="C19" s="58">
        <f>[1]医疗2023nb02!G30</f>
        <v>0</v>
      </c>
      <c r="D19" s="58">
        <f>[1]医疗2023nb02!N30</f>
        <v>0</v>
      </c>
    </row>
    <row r="20" s="4" customFormat="1" ht="22.5" customHeight="1" spans="1:4">
      <c r="A20" s="47" t="s">
        <v>34</v>
      </c>
      <c r="B20" s="47"/>
      <c r="C20" s="59"/>
      <c r="D20" s="47"/>
    </row>
    <row r="21" s="4" customFormat="1" ht="15.75" customHeight="1" spans="1:4">
      <c r="A21" s="20" t="s">
        <v>35</v>
      </c>
      <c r="B21" s="20"/>
      <c r="C21" s="23"/>
      <c r="D21" s="20"/>
    </row>
    <row r="22" s="4" customFormat="1" ht="17.25" customHeight="1" spans="1:4">
      <c r="A22" s="20" t="s">
        <v>36</v>
      </c>
      <c r="B22" s="20"/>
      <c r="C22" s="23"/>
      <c r="D22" s="20"/>
    </row>
    <row r="23" s="4" customFormat="1" ht="16.5" customHeight="1" spans="1:4">
      <c r="A23" s="20" t="s">
        <v>37</v>
      </c>
      <c r="B23" s="20"/>
      <c r="C23" s="23"/>
      <c r="D23" s="20"/>
    </row>
    <row r="25" s="4" customFormat="1" customHeight="1" spans="1:4">
      <c r="A25" s="42"/>
      <c r="B25" s="42"/>
      <c r="C25" s="21"/>
      <c r="D25" s="42"/>
    </row>
  </sheetData>
  <mergeCells count="9">
    <mergeCell ref="A1:D1"/>
    <mergeCell ref="A20:D20"/>
    <mergeCell ref="A21:D21"/>
    <mergeCell ref="A22:D22"/>
    <mergeCell ref="A23:D23"/>
    <mergeCell ref="A25:D25"/>
    <mergeCell ref="C5:C6"/>
    <mergeCell ref="D5:D6"/>
    <mergeCell ref="A5:B6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workbookViewId="0">
      <selection activeCell="A1" sqref="A1:N1"/>
    </sheetView>
  </sheetViews>
  <sheetFormatPr defaultColWidth="8" defaultRowHeight="14.25" customHeight="1"/>
  <cols>
    <col min="1" max="1" width="9.425" style="3" customWidth="1"/>
    <col min="2" max="2" width="21.7083333333333" style="3" customWidth="1"/>
    <col min="3" max="3" width="23.5666666666667" style="3" customWidth="1"/>
    <col min="4" max="4" width="21.1416666666667" style="3" customWidth="1"/>
    <col min="5" max="5" width="20.7083333333333" style="3" customWidth="1"/>
    <col min="6" max="6" width="21.425" style="3" customWidth="1"/>
    <col min="7" max="7" width="20.2833333333333" style="3" customWidth="1"/>
    <col min="8" max="8" width="3.14166666666667" style="3" customWidth="1"/>
    <col min="9" max="9" width="28.5666666666667" style="3" customWidth="1"/>
    <col min="10" max="14" width="20.2833333333333" style="3" customWidth="1"/>
    <col min="15" max="16384" width="8" style="4"/>
  </cols>
  <sheetData>
    <row r="1" s="4" customFormat="1" ht="28.5" customHeight="1" spans="1:14">
      <c r="A1" s="5" t="s">
        <v>38</v>
      </c>
      <c r="B1" s="5"/>
      <c r="C1" s="5"/>
      <c r="D1" s="48"/>
      <c r="E1" s="5"/>
      <c r="F1" s="5"/>
      <c r="G1" s="5"/>
      <c r="H1" s="5"/>
      <c r="I1" s="5"/>
      <c r="J1" s="5"/>
      <c r="K1" s="48"/>
      <c r="L1" s="5"/>
      <c r="M1" s="5"/>
      <c r="N1" s="5"/>
    </row>
    <row r="2" s="4" customFormat="1" hidden="1" customHeight="1" spans="1:14">
      <c r="A2" s="40"/>
      <c r="B2" s="40"/>
      <c r="C2" s="40"/>
      <c r="D2" s="49"/>
      <c r="E2" s="40"/>
      <c r="F2" s="40"/>
      <c r="G2" s="40"/>
      <c r="H2" s="21"/>
      <c r="I2" s="40"/>
      <c r="J2" s="40"/>
      <c r="K2" s="49"/>
      <c r="L2" s="40"/>
      <c r="M2" s="40"/>
      <c r="N2" s="40"/>
    </row>
    <row r="3" s="4" customFormat="1" customHeight="1" spans="1:14">
      <c r="A3" s="40"/>
      <c r="B3" s="40"/>
      <c r="C3" s="40"/>
      <c r="D3" s="49"/>
      <c r="E3" s="40"/>
      <c r="F3" s="40"/>
      <c r="G3" s="40"/>
      <c r="H3" s="21"/>
      <c r="I3" s="40"/>
      <c r="J3" s="40"/>
      <c r="K3" s="49"/>
      <c r="L3" s="40"/>
      <c r="M3" s="40"/>
      <c r="N3" s="8" t="s">
        <v>39</v>
      </c>
    </row>
    <row r="4" s="4" customFormat="1" customHeight="1" spans="1:14">
      <c r="A4" s="24" t="s">
        <v>2</v>
      </c>
      <c r="B4" s="9" t="s">
        <v>3</v>
      </c>
      <c r="C4" s="24"/>
      <c r="D4" s="50"/>
      <c r="E4" s="24"/>
      <c r="F4" s="25"/>
      <c r="G4" s="24" t="s">
        <v>40</v>
      </c>
      <c r="H4" s="9"/>
      <c r="I4" s="24"/>
      <c r="J4" s="25"/>
      <c r="K4" s="50"/>
      <c r="L4" s="25"/>
      <c r="M4" s="25"/>
      <c r="N4" s="24" t="s">
        <v>4</v>
      </c>
    </row>
    <row r="5" s="4" customFormat="1" customHeight="1" spans="1:14">
      <c r="A5" s="10" t="s">
        <v>41</v>
      </c>
      <c r="B5" s="10"/>
      <c r="C5" s="10" t="s">
        <v>42</v>
      </c>
      <c r="D5" s="10" t="s">
        <v>43</v>
      </c>
      <c r="E5" s="10"/>
      <c r="F5" s="10"/>
      <c r="G5" s="11" t="s">
        <v>44</v>
      </c>
      <c r="H5" s="10" t="s">
        <v>41</v>
      </c>
      <c r="I5" s="10"/>
      <c r="J5" s="10" t="s">
        <v>42</v>
      </c>
      <c r="K5" s="10" t="s">
        <v>43</v>
      </c>
      <c r="L5" s="10"/>
      <c r="M5" s="10"/>
      <c r="N5" s="11" t="s">
        <v>44</v>
      </c>
    </row>
    <row r="6" s="4" customFormat="1" ht="24" customHeight="1" spans="1:14">
      <c r="A6" s="10"/>
      <c r="B6" s="10"/>
      <c r="C6" s="10"/>
      <c r="D6" s="11" t="s">
        <v>45</v>
      </c>
      <c r="E6" s="10" t="s">
        <v>46</v>
      </c>
      <c r="F6" s="10" t="s">
        <v>47</v>
      </c>
      <c r="G6" s="11"/>
      <c r="H6" s="10"/>
      <c r="I6" s="10"/>
      <c r="J6" s="10"/>
      <c r="K6" s="11" t="s">
        <v>48</v>
      </c>
      <c r="L6" s="10" t="s">
        <v>46</v>
      </c>
      <c r="M6" s="10" t="s">
        <v>47</v>
      </c>
      <c r="N6" s="11"/>
    </row>
    <row r="7" s="4" customFormat="1" ht="21" customHeight="1" spans="1:14">
      <c r="A7" s="10" t="s">
        <v>8</v>
      </c>
      <c r="B7" s="12" t="s">
        <v>49</v>
      </c>
      <c r="C7" s="16">
        <f t="shared" ref="C7:G7" si="0">C8+C10</f>
        <v>110835063.42</v>
      </c>
      <c r="D7" s="16">
        <f t="shared" si="0"/>
        <v>110835063.42</v>
      </c>
      <c r="E7" s="16">
        <f t="shared" si="0"/>
        <v>85971935.39</v>
      </c>
      <c r="F7" s="16">
        <f t="shared" si="0"/>
        <v>24863128.03</v>
      </c>
      <c r="G7" s="16">
        <f t="shared" si="0"/>
        <v>0</v>
      </c>
      <c r="H7" s="10">
        <v>27</v>
      </c>
      <c r="I7" s="12" t="s">
        <v>50</v>
      </c>
      <c r="J7" s="16">
        <f t="shared" ref="J7:N7" si="1">J8+J16</f>
        <v>86026907.8</v>
      </c>
      <c r="K7" s="16">
        <f t="shared" si="1"/>
        <v>86026907.8</v>
      </c>
      <c r="L7" s="16">
        <f t="shared" si="1"/>
        <v>47938604.22</v>
      </c>
      <c r="M7" s="16">
        <f t="shared" si="1"/>
        <v>38088303.58</v>
      </c>
      <c r="N7" s="16">
        <f t="shared" si="1"/>
        <v>0</v>
      </c>
    </row>
    <row r="8" s="4" customFormat="1" ht="21" customHeight="1" spans="1:14">
      <c r="A8" s="10" t="s">
        <v>10</v>
      </c>
      <c r="B8" s="12" t="s">
        <v>51</v>
      </c>
      <c r="C8" s="16">
        <f t="shared" ref="C8:C19" si="2">D8+G8</f>
        <v>90195349.8</v>
      </c>
      <c r="D8" s="16">
        <f t="shared" ref="D8:D19" si="3">E8+F8</f>
        <v>90195349.8</v>
      </c>
      <c r="E8" s="14">
        <v>85971935.39</v>
      </c>
      <c r="F8" s="14">
        <v>4223414.41</v>
      </c>
      <c r="G8" s="14"/>
      <c r="H8" s="10">
        <v>28</v>
      </c>
      <c r="I8" s="12" t="s">
        <v>52</v>
      </c>
      <c r="J8" s="16">
        <f t="shared" ref="J8:J11" si="4">K8+N8</f>
        <v>35620987.51</v>
      </c>
      <c r="K8" s="16">
        <f t="shared" ref="K8:K11" si="5">L8+M8</f>
        <v>35620987.51</v>
      </c>
      <c r="L8" s="16">
        <f>L9+L10+L11+L12+L13+L14+L15</f>
        <v>20385666.08</v>
      </c>
      <c r="M8" s="16">
        <f>M9++M10+M11+M12+M13+M15</f>
        <v>15235321.43</v>
      </c>
      <c r="N8" s="16">
        <f>N9+N10+N11+N13+N14+N15</f>
        <v>0</v>
      </c>
    </row>
    <row r="9" s="4" customFormat="1" ht="21" customHeight="1" spans="1:14">
      <c r="A9" s="10" t="s">
        <v>12</v>
      </c>
      <c r="B9" s="12" t="s">
        <v>53</v>
      </c>
      <c r="C9" s="16">
        <f t="shared" si="2"/>
        <v>5277860.16</v>
      </c>
      <c r="D9" s="16">
        <f t="shared" si="3"/>
        <v>5277860.16</v>
      </c>
      <c r="E9" s="14">
        <v>5277860.16</v>
      </c>
      <c r="F9" s="14"/>
      <c r="G9" s="14"/>
      <c r="H9" s="10">
        <v>29</v>
      </c>
      <c r="I9" s="12" t="s">
        <v>54</v>
      </c>
      <c r="J9" s="16">
        <f t="shared" si="4"/>
        <v>14193109.33</v>
      </c>
      <c r="K9" s="16">
        <f t="shared" si="5"/>
        <v>14193109.33</v>
      </c>
      <c r="L9" s="14">
        <v>12567337.56</v>
      </c>
      <c r="M9" s="14">
        <v>1625771.77</v>
      </c>
      <c r="N9" s="14"/>
    </row>
    <row r="10" s="4" customFormat="1" ht="21" customHeight="1" spans="1:14">
      <c r="A10" s="10" t="s">
        <v>14</v>
      </c>
      <c r="B10" s="12" t="s">
        <v>55</v>
      </c>
      <c r="C10" s="16">
        <f t="shared" si="2"/>
        <v>20639713.62</v>
      </c>
      <c r="D10" s="16">
        <f t="shared" si="3"/>
        <v>20639713.62</v>
      </c>
      <c r="E10" s="14"/>
      <c r="F10" s="14">
        <v>20639713.62</v>
      </c>
      <c r="G10" s="14"/>
      <c r="H10" s="10">
        <v>30</v>
      </c>
      <c r="I10" s="12" t="s">
        <v>56</v>
      </c>
      <c r="J10" s="16">
        <f t="shared" si="4"/>
        <v>838163.6</v>
      </c>
      <c r="K10" s="16">
        <f t="shared" si="5"/>
        <v>838163.6</v>
      </c>
      <c r="L10" s="51">
        <v>838163.6</v>
      </c>
      <c r="M10" s="51"/>
      <c r="N10" s="51"/>
    </row>
    <row r="11" s="4" customFormat="1" ht="21" customHeight="1" spans="1:14">
      <c r="A11" s="10" t="s">
        <v>16</v>
      </c>
      <c r="B11" s="12" t="s">
        <v>57</v>
      </c>
      <c r="C11" s="16">
        <f t="shared" si="2"/>
        <v>1492226.63</v>
      </c>
      <c r="D11" s="16">
        <f t="shared" si="3"/>
        <v>1492226.63</v>
      </c>
      <c r="E11" s="16">
        <f t="shared" ref="E11:G11" si="6">E12+E13</f>
        <v>919310.94</v>
      </c>
      <c r="F11" s="16">
        <f t="shared" si="6"/>
        <v>572915.69</v>
      </c>
      <c r="G11" s="16">
        <f t="shared" si="6"/>
        <v>0</v>
      </c>
      <c r="H11" s="10">
        <v>31</v>
      </c>
      <c r="I11" s="12" t="s">
        <v>58</v>
      </c>
      <c r="J11" s="16">
        <f t="shared" si="4"/>
        <v>10136051.33</v>
      </c>
      <c r="K11" s="16">
        <f t="shared" si="5"/>
        <v>10136051.33</v>
      </c>
      <c r="L11" s="51">
        <v>4963124.27</v>
      </c>
      <c r="M11" s="51">
        <v>5172927.06</v>
      </c>
      <c r="N11" s="51"/>
    </row>
    <row r="12" s="4" customFormat="1" ht="21" customHeight="1" spans="1:14">
      <c r="A12" s="10" t="s">
        <v>18</v>
      </c>
      <c r="B12" s="12" t="s">
        <v>59</v>
      </c>
      <c r="C12" s="16">
        <f t="shared" si="2"/>
        <v>816824.91</v>
      </c>
      <c r="D12" s="16">
        <f t="shared" si="3"/>
        <v>816824.91</v>
      </c>
      <c r="E12" s="14">
        <v>334211.83</v>
      </c>
      <c r="F12" s="14">
        <v>482613.08</v>
      </c>
      <c r="G12" s="14"/>
      <c r="H12" s="10">
        <v>32</v>
      </c>
      <c r="I12" s="12" t="s">
        <v>60</v>
      </c>
      <c r="J12" s="16">
        <f>K12</f>
        <v>8436622.6</v>
      </c>
      <c r="K12" s="16">
        <f>M12+L12</f>
        <v>8436622.6</v>
      </c>
      <c r="L12" s="51"/>
      <c r="M12" s="51">
        <v>8436622.6</v>
      </c>
      <c r="N12" s="53" t="s">
        <v>61</v>
      </c>
    </row>
    <row r="13" s="4" customFormat="1" ht="21" customHeight="1" spans="1:14">
      <c r="A13" s="10" t="s">
        <v>20</v>
      </c>
      <c r="B13" s="12" t="s">
        <v>62</v>
      </c>
      <c r="C13" s="16">
        <f t="shared" si="2"/>
        <v>675401.72</v>
      </c>
      <c r="D13" s="16">
        <f t="shared" si="3"/>
        <v>675401.72</v>
      </c>
      <c r="E13" s="14">
        <v>585099.11</v>
      </c>
      <c r="F13" s="14">
        <v>90302.61</v>
      </c>
      <c r="G13" s="14"/>
      <c r="H13" s="10">
        <v>33</v>
      </c>
      <c r="I13" s="12" t="s">
        <v>63</v>
      </c>
      <c r="J13" s="16">
        <f t="shared" ref="J13:J19" si="7">K13+N13</f>
        <v>243537.74</v>
      </c>
      <c r="K13" s="16">
        <f t="shared" ref="K13:K28" si="8">L13+M13</f>
        <v>243537.74</v>
      </c>
      <c r="L13" s="51">
        <v>243537.74</v>
      </c>
      <c r="M13" s="51"/>
      <c r="N13" s="51"/>
    </row>
    <row r="14" s="4" customFormat="1" ht="21" customHeight="1" spans="1:14">
      <c r="A14" s="10" t="s">
        <v>22</v>
      </c>
      <c r="B14" s="33" t="s">
        <v>64</v>
      </c>
      <c r="C14" s="16">
        <f t="shared" si="2"/>
        <v>0</v>
      </c>
      <c r="D14" s="16">
        <f t="shared" si="3"/>
        <v>0</v>
      </c>
      <c r="E14" s="14"/>
      <c r="F14" s="14"/>
      <c r="G14" s="14"/>
      <c r="H14" s="10">
        <v>34</v>
      </c>
      <c r="I14" s="12" t="s">
        <v>65</v>
      </c>
      <c r="J14" s="16">
        <f t="shared" si="7"/>
        <v>1773502.91</v>
      </c>
      <c r="K14" s="16">
        <f>L14</f>
        <v>1773502.91</v>
      </c>
      <c r="L14" s="51">
        <v>1773502.91</v>
      </c>
      <c r="M14" s="53" t="s">
        <v>61</v>
      </c>
      <c r="N14" s="51"/>
    </row>
    <row r="15" s="4" customFormat="1" ht="21" customHeight="1" spans="1:14">
      <c r="A15" s="10" t="s">
        <v>24</v>
      </c>
      <c r="B15" s="33" t="s">
        <v>66</v>
      </c>
      <c r="C15" s="16">
        <f t="shared" si="2"/>
        <v>0</v>
      </c>
      <c r="D15" s="16">
        <f t="shared" si="3"/>
        <v>0</v>
      </c>
      <c r="E15" s="14"/>
      <c r="F15" s="14"/>
      <c r="G15" s="14"/>
      <c r="H15" s="10">
        <v>35</v>
      </c>
      <c r="I15" s="12" t="s">
        <v>67</v>
      </c>
      <c r="J15" s="16">
        <f t="shared" si="7"/>
        <v>0</v>
      </c>
      <c r="K15" s="16">
        <f t="shared" si="8"/>
        <v>0</v>
      </c>
      <c r="L15" s="14"/>
      <c r="M15" s="14"/>
      <c r="N15" s="14"/>
    </row>
    <row r="16" s="4" customFormat="1" ht="21" customHeight="1" spans="1:14">
      <c r="A16" s="10">
        <v>10</v>
      </c>
      <c r="B16" s="12" t="s">
        <v>68</v>
      </c>
      <c r="C16" s="16">
        <f t="shared" si="2"/>
        <v>4731153.27</v>
      </c>
      <c r="D16" s="16">
        <f t="shared" si="3"/>
        <v>4731153.27</v>
      </c>
      <c r="E16" s="51">
        <v>21490.27</v>
      </c>
      <c r="F16" s="51">
        <v>4709663</v>
      </c>
      <c r="G16" s="51"/>
      <c r="H16" s="10">
        <v>36</v>
      </c>
      <c r="I16" s="12" t="s">
        <v>69</v>
      </c>
      <c r="J16" s="16">
        <f t="shared" si="7"/>
        <v>50405920.29</v>
      </c>
      <c r="K16" s="16">
        <f t="shared" si="8"/>
        <v>50405920.29</v>
      </c>
      <c r="L16" s="16">
        <f>L17+L18+L19+L20+L21</f>
        <v>27552938.14</v>
      </c>
      <c r="M16" s="16">
        <f>M17+M18+M19+M20+M21</f>
        <v>22852982.15</v>
      </c>
      <c r="N16" s="16">
        <f>N17+N18+N19</f>
        <v>0</v>
      </c>
    </row>
    <row r="17" s="4" customFormat="1" ht="21" customHeight="1" spans="1:14">
      <c r="A17" s="10">
        <v>11</v>
      </c>
      <c r="B17" s="12" t="s">
        <v>70</v>
      </c>
      <c r="C17" s="16">
        <f t="shared" si="2"/>
        <v>0</v>
      </c>
      <c r="D17" s="16">
        <f t="shared" si="3"/>
        <v>0</v>
      </c>
      <c r="E17" s="51"/>
      <c r="F17" s="51"/>
      <c r="G17" s="51"/>
      <c r="H17" s="10">
        <v>37</v>
      </c>
      <c r="I17" s="12" t="s">
        <v>71</v>
      </c>
      <c r="J17" s="16">
        <f t="shared" si="7"/>
        <v>21289663.98</v>
      </c>
      <c r="K17" s="16">
        <f t="shared" si="8"/>
        <v>21289663.98</v>
      </c>
      <c r="L17" s="14">
        <v>18851006.33</v>
      </c>
      <c r="M17" s="14">
        <v>2438657.65</v>
      </c>
      <c r="N17" s="14"/>
    </row>
    <row r="18" s="4" customFormat="1" ht="21" customHeight="1" spans="1:14">
      <c r="A18" s="10">
        <v>12</v>
      </c>
      <c r="B18" s="12" t="s">
        <v>72</v>
      </c>
      <c r="C18" s="16">
        <f t="shared" si="2"/>
        <v>0</v>
      </c>
      <c r="D18" s="16">
        <f t="shared" si="3"/>
        <v>0</v>
      </c>
      <c r="E18" s="51"/>
      <c r="F18" s="51"/>
      <c r="G18" s="51"/>
      <c r="H18" s="10">
        <v>38</v>
      </c>
      <c r="I18" s="12" t="s">
        <v>56</v>
      </c>
      <c r="J18" s="16">
        <f t="shared" si="7"/>
        <v>1257245.41</v>
      </c>
      <c r="K18" s="16">
        <f t="shared" si="8"/>
        <v>1257245.41</v>
      </c>
      <c r="L18" s="51">
        <v>1257245.41</v>
      </c>
      <c r="M18" s="51"/>
      <c r="N18" s="51"/>
    </row>
    <row r="19" s="4" customFormat="1" ht="21" customHeight="1" spans="1:14">
      <c r="A19" s="10">
        <v>13</v>
      </c>
      <c r="B19" s="12" t="s">
        <v>73</v>
      </c>
      <c r="C19" s="16">
        <f t="shared" si="2"/>
        <v>0</v>
      </c>
      <c r="D19" s="16">
        <f t="shared" si="3"/>
        <v>0</v>
      </c>
      <c r="E19" s="51"/>
      <c r="F19" s="51"/>
      <c r="G19" s="51"/>
      <c r="H19" s="10">
        <v>39</v>
      </c>
      <c r="I19" s="12" t="s">
        <v>58</v>
      </c>
      <c r="J19" s="16">
        <f t="shared" si="7"/>
        <v>15204076.99</v>
      </c>
      <c r="K19" s="16">
        <f t="shared" si="8"/>
        <v>15204076.99</v>
      </c>
      <c r="L19" s="51">
        <v>7444686.4</v>
      </c>
      <c r="M19" s="51">
        <v>7759390.59</v>
      </c>
      <c r="N19" s="51"/>
    </row>
    <row r="20" s="4" customFormat="1" ht="21" customHeight="1" spans="1:14">
      <c r="A20" s="10">
        <v>14</v>
      </c>
      <c r="B20" s="52"/>
      <c r="C20" s="52"/>
      <c r="D20" s="52"/>
      <c r="E20" s="52"/>
      <c r="F20" s="52"/>
      <c r="G20" s="52"/>
      <c r="H20" s="10">
        <v>40</v>
      </c>
      <c r="I20" s="12" t="s">
        <v>74</v>
      </c>
      <c r="J20" s="16">
        <f t="shared" ref="J20:J24" si="9">K20</f>
        <v>12654933.91</v>
      </c>
      <c r="K20" s="16">
        <f t="shared" si="8"/>
        <v>12654933.91</v>
      </c>
      <c r="L20" s="53"/>
      <c r="M20" s="51">
        <v>12654933.91</v>
      </c>
      <c r="N20" s="53" t="s">
        <v>61</v>
      </c>
    </row>
    <row r="21" s="4" customFormat="1" ht="21" customHeight="1" spans="1:14">
      <c r="A21" s="10">
        <v>15</v>
      </c>
      <c r="B21" s="52"/>
      <c r="C21" s="52"/>
      <c r="D21" s="52"/>
      <c r="E21" s="52"/>
      <c r="F21" s="52"/>
      <c r="G21" s="52"/>
      <c r="H21" s="10">
        <v>41</v>
      </c>
      <c r="I21" s="12" t="s">
        <v>75</v>
      </c>
      <c r="J21" s="16">
        <f t="shared" si="9"/>
        <v>0</v>
      </c>
      <c r="K21" s="16">
        <f t="shared" si="8"/>
        <v>0</v>
      </c>
      <c r="L21" s="51"/>
      <c r="M21" s="51"/>
      <c r="N21" s="53" t="s">
        <v>61</v>
      </c>
    </row>
    <row r="22" s="4" customFormat="1" ht="21" customHeight="1" spans="1:14">
      <c r="A22" s="10">
        <v>16</v>
      </c>
      <c r="B22" s="52"/>
      <c r="C22" s="52"/>
      <c r="D22" s="52"/>
      <c r="E22" s="52"/>
      <c r="F22" s="52"/>
      <c r="G22" s="52"/>
      <c r="H22" s="10">
        <v>42</v>
      </c>
      <c r="I22" s="12" t="s">
        <v>76</v>
      </c>
      <c r="J22" s="16">
        <f t="shared" ref="J22:J28" si="10">K22+N22</f>
        <v>129773</v>
      </c>
      <c r="K22" s="16">
        <f t="shared" si="8"/>
        <v>129773</v>
      </c>
      <c r="L22" s="51">
        <v>129773</v>
      </c>
      <c r="M22" s="51"/>
      <c r="N22" s="14"/>
    </row>
    <row r="23" s="4" customFormat="1" ht="21" customHeight="1" spans="1:14">
      <c r="A23" s="10">
        <v>17</v>
      </c>
      <c r="B23" s="52"/>
      <c r="C23" s="52"/>
      <c r="D23" s="52"/>
      <c r="E23" s="52"/>
      <c r="F23" s="52"/>
      <c r="G23" s="52"/>
      <c r="H23" s="10">
        <v>43</v>
      </c>
      <c r="I23" s="12" t="s">
        <v>77</v>
      </c>
      <c r="J23" s="16">
        <f t="shared" si="10"/>
        <v>0</v>
      </c>
      <c r="K23" s="16">
        <f t="shared" si="8"/>
        <v>0</v>
      </c>
      <c r="L23" s="51"/>
      <c r="M23" s="51"/>
      <c r="N23" s="51"/>
    </row>
    <row r="24" s="4" customFormat="1" ht="21" customHeight="1" spans="1:14">
      <c r="A24" s="10">
        <v>18</v>
      </c>
      <c r="B24" s="12" t="s">
        <v>78</v>
      </c>
      <c r="C24" s="16">
        <f>D24</f>
        <v>117368.64</v>
      </c>
      <c r="D24" s="16">
        <f t="shared" ref="D24:D28" si="11">E24+F24</f>
        <v>117368.64</v>
      </c>
      <c r="E24" s="53"/>
      <c r="F24" s="14">
        <v>117368.64</v>
      </c>
      <c r="G24" s="53" t="s">
        <v>61</v>
      </c>
      <c r="H24" s="10">
        <v>44</v>
      </c>
      <c r="I24" s="12" t="s">
        <v>79</v>
      </c>
      <c r="J24" s="16">
        <f t="shared" si="9"/>
        <v>281974.78</v>
      </c>
      <c r="K24" s="16">
        <f t="shared" si="8"/>
        <v>281974.78</v>
      </c>
      <c r="L24" s="53"/>
      <c r="M24" s="51">
        <v>281974.78</v>
      </c>
      <c r="N24" s="53" t="s">
        <v>61</v>
      </c>
    </row>
    <row r="25" s="4" customFormat="1" ht="21" customHeight="1" spans="1:14">
      <c r="A25" s="10">
        <v>19</v>
      </c>
      <c r="B25" s="34" t="s">
        <v>80</v>
      </c>
      <c r="C25" s="16">
        <f t="shared" ref="C25:C28" si="12">D25+G25</f>
        <v>117175811.96</v>
      </c>
      <c r="D25" s="16">
        <f t="shared" si="11"/>
        <v>117175811.96</v>
      </c>
      <c r="E25" s="16">
        <f>E7+E11+E14+E16+E18+E19+E24</f>
        <v>86912736.6</v>
      </c>
      <c r="F25" s="16">
        <f>F7+F11+F14+F16+F18+F19+F24</f>
        <v>30263075.36</v>
      </c>
      <c r="G25" s="16">
        <f>G7+G11+G14+G16+G18+G19</f>
        <v>0</v>
      </c>
      <c r="H25" s="10">
        <v>45</v>
      </c>
      <c r="I25" s="34" t="s">
        <v>81</v>
      </c>
      <c r="J25" s="16">
        <f t="shared" si="10"/>
        <v>86438655.58</v>
      </c>
      <c r="K25" s="16">
        <f t="shared" si="8"/>
        <v>86438655.58</v>
      </c>
      <c r="L25" s="16">
        <f>L7+L24+L22</f>
        <v>48068377.22</v>
      </c>
      <c r="M25" s="16">
        <f>M7+M22+M24</f>
        <v>38370278.36</v>
      </c>
      <c r="N25" s="16">
        <f>N7+N22</f>
        <v>0</v>
      </c>
    </row>
    <row r="26" s="4" customFormat="1" ht="21" customHeight="1" spans="1:14">
      <c r="A26" s="10">
        <v>20</v>
      </c>
      <c r="B26" s="12" t="s">
        <v>82</v>
      </c>
      <c r="C26" s="16">
        <f t="shared" si="12"/>
        <v>5245620.68</v>
      </c>
      <c r="D26" s="16">
        <f t="shared" si="11"/>
        <v>5245620.68</v>
      </c>
      <c r="E26" s="14">
        <v>5245620.68</v>
      </c>
      <c r="F26" s="14"/>
      <c r="G26" s="14"/>
      <c r="H26" s="10">
        <v>46</v>
      </c>
      <c r="I26" s="12" t="s">
        <v>83</v>
      </c>
      <c r="J26" s="16">
        <f t="shared" si="10"/>
        <v>0</v>
      </c>
      <c r="K26" s="16">
        <f t="shared" si="8"/>
        <v>0</v>
      </c>
      <c r="L26" s="14"/>
      <c r="M26" s="14"/>
      <c r="N26" s="14"/>
    </row>
    <row r="27" s="4" customFormat="1" ht="21" customHeight="1" spans="1:14">
      <c r="A27" s="10">
        <v>21</v>
      </c>
      <c r="B27" s="12" t="s">
        <v>84</v>
      </c>
      <c r="C27" s="16">
        <f t="shared" si="12"/>
        <v>0</v>
      </c>
      <c r="D27" s="16">
        <f t="shared" si="11"/>
        <v>0</v>
      </c>
      <c r="E27" s="14"/>
      <c r="F27" s="14"/>
      <c r="G27" s="14"/>
      <c r="H27" s="10">
        <v>47</v>
      </c>
      <c r="I27" s="12" t="s">
        <v>85</v>
      </c>
      <c r="J27" s="16">
        <f t="shared" si="10"/>
        <v>7393101.21</v>
      </c>
      <c r="K27" s="16">
        <f t="shared" si="8"/>
        <v>7393101.21</v>
      </c>
      <c r="L27" s="14">
        <v>7393101.21</v>
      </c>
      <c r="M27" s="14"/>
      <c r="N27" s="14"/>
    </row>
    <row r="28" s="4" customFormat="1" ht="21" customHeight="1" spans="1:14">
      <c r="A28" s="10">
        <v>22</v>
      </c>
      <c r="B28" s="34" t="s">
        <v>86</v>
      </c>
      <c r="C28" s="16">
        <f t="shared" si="12"/>
        <v>122421432.64</v>
      </c>
      <c r="D28" s="16">
        <f t="shared" si="11"/>
        <v>122421432.64</v>
      </c>
      <c r="E28" s="16">
        <f t="shared" ref="E28:G28" si="13">E25+E26+E27</f>
        <v>92158357.28</v>
      </c>
      <c r="F28" s="16">
        <f t="shared" si="13"/>
        <v>30263075.36</v>
      </c>
      <c r="G28" s="16">
        <f t="shared" si="13"/>
        <v>0</v>
      </c>
      <c r="H28" s="10">
        <v>48</v>
      </c>
      <c r="I28" s="34" t="s">
        <v>87</v>
      </c>
      <c r="J28" s="16">
        <f t="shared" si="10"/>
        <v>93831756.79</v>
      </c>
      <c r="K28" s="16">
        <f t="shared" si="8"/>
        <v>93831756.79</v>
      </c>
      <c r="L28" s="16">
        <f t="shared" ref="L28:N28" si="14">L25+L27+L26</f>
        <v>55461478.43</v>
      </c>
      <c r="M28" s="16">
        <f t="shared" si="14"/>
        <v>38370278.36</v>
      </c>
      <c r="N28" s="16">
        <f t="shared" si="14"/>
        <v>0</v>
      </c>
    </row>
    <row r="29" s="4" customFormat="1" ht="21" customHeight="1" spans="1:14">
      <c r="A29" s="10">
        <v>23</v>
      </c>
      <c r="B29" s="12"/>
      <c r="C29" s="29"/>
      <c r="D29" s="29"/>
      <c r="E29" s="29"/>
      <c r="F29" s="29"/>
      <c r="G29" s="29"/>
      <c r="H29" s="10">
        <v>49</v>
      </c>
      <c r="I29" s="34" t="s">
        <v>88</v>
      </c>
      <c r="J29" s="16">
        <f t="shared" ref="J29:N29" si="15">C28-J28</f>
        <v>28589675.85</v>
      </c>
      <c r="K29" s="16">
        <f t="shared" si="15"/>
        <v>28589675.85</v>
      </c>
      <c r="L29" s="16">
        <f t="shared" si="15"/>
        <v>36696878.85</v>
      </c>
      <c r="M29" s="16">
        <f t="shared" si="15"/>
        <v>-8107203</v>
      </c>
      <c r="N29" s="16">
        <f t="shared" si="15"/>
        <v>0</v>
      </c>
    </row>
    <row r="30" s="4" customFormat="1" ht="21" customHeight="1" spans="1:14">
      <c r="A30" s="10">
        <v>24</v>
      </c>
      <c r="B30" s="12" t="s">
        <v>89</v>
      </c>
      <c r="C30" s="16">
        <f>D30+G30</f>
        <v>144574948.44</v>
      </c>
      <c r="D30" s="16">
        <f>E30+F30</f>
        <v>144574948.44</v>
      </c>
      <c r="E30" s="14">
        <v>78869710.78</v>
      </c>
      <c r="F30" s="14">
        <v>65705237.66</v>
      </c>
      <c r="G30" s="14"/>
      <c r="H30" s="10">
        <v>50</v>
      </c>
      <c r="I30" s="12" t="s">
        <v>90</v>
      </c>
      <c r="J30" s="16">
        <f t="shared" ref="J30:J32" si="16">K30+N30</f>
        <v>173164624.29</v>
      </c>
      <c r="K30" s="16">
        <f t="shared" ref="K30:K32" si="17">L30+M30</f>
        <v>173164624.29</v>
      </c>
      <c r="L30" s="16">
        <f t="shared" ref="L30:N30" si="18">(E28+E30)-L28</f>
        <v>115566589.63</v>
      </c>
      <c r="M30" s="16">
        <f t="shared" si="18"/>
        <v>57598034.66</v>
      </c>
      <c r="N30" s="16">
        <f t="shared" si="18"/>
        <v>0</v>
      </c>
    </row>
    <row r="31" s="4" customFormat="1" ht="21" customHeight="1" spans="1:14">
      <c r="A31" s="10">
        <v>25</v>
      </c>
      <c r="B31" s="12"/>
      <c r="C31" s="29"/>
      <c r="D31" s="29"/>
      <c r="E31" s="29"/>
      <c r="F31" s="29"/>
      <c r="G31" s="29"/>
      <c r="H31" s="10">
        <v>51</v>
      </c>
      <c r="I31" s="12" t="s">
        <v>91</v>
      </c>
      <c r="J31" s="16">
        <f t="shared" si="16"/>
        <v>0</v>
      </c>
      <c r="K31" s="16">
        <f t="shared" si="17"/>
        <v>0</v>
      </c>
      <c r="L31" s="14"/>
      <c r="M31" s="14"/>
      <c r="N31" s="14"/>
    </row>
    <row r="32" s="4" customFormat="1" ht="21" customHeight="1" spans="1:14">
      <c r="A32" s="10">
        <v>26</v>
      </c>
      <c r="B32" s="10" t="s">
        <v>92</v>
      </c>
      <c r="C32" s="16">
        <f>D32+G32</f>
        <v>266996381.08</v>
      </c>
      <c r="D32" s="16">
        <f>E32+F32</f>
        <v>266996381.08</v>
      </c>
      <c r="E32" s="16">
        <f t="shared" ref="E32:G32" si="19">E28+E30</f>
        <v>171028068.06</v>
      </c>
      <c r="F32" s="16">
        <f t="shared" si="19"/>
        <v>95968313.02</v>
      </c>
      <c r="G32" s="16">
        <f t="shared" si="19"/>
        <v>0</v>
      </c>
      <c r="H32" s="10">
        <v>52</v>
      </c>
      <c r="I32" s="10" t="s">
        <v>92</v>
      </c>
      <c r="J32" s="16">
        <f t="shared" si="16"/>
        <v>266996381.08</v>
      </c>
      <c r="K32" s="16">
        <f t="shared" si="17"/>
        <v>266996381.08</v>
      </c>
      <c r="L32" s="16">
        <f t="shared" ref="L32:N32" si="20">L28+L30</f>
        <v>171028068.06</v>
      </c>
      <c r="M32" s="16">
        <f t="shared" si="20"/>
        <v>95968313.02</v>
      </c>
      <c r="N32" s="16">
        <f t="shared" si="20"/>
        <v>0</v>
      </c>
    </row>
    <row r="33" s="4" customFormat="1" ht="24" customHeight="1" spans="1:14">
      <c r="A33" s="38" t="s">
        <v>93</v>
      </c>
      <c r="B33" s="38"/>
      <c r="C33" s="54"/>
      <c r="D33" s="54"/>
      <c r="E33" s="54"/>
      <c r="F33" s="54"/>
      <c r="G33" s="54"/>
      <c r="H33" s="38"/>
      <c r="I33" s="38"/>
      <c r="J33" s="54"/>
      <c r="K33" s="54"/>
      <c r="L33" s="54"/>
      <c r="M33" s="54"/>
      <c r="N33" s="54"/>
    </row>
    <row r="34" s="4" customFormat="1" customHeight="1" spans="1:14">
      <c r="A34" s="20" t="s">
        <v>94</v>
      </c>
      <c r="B34" s="20"/>
      <c r="C34" s="55"/>
      <c r="D34" s="55"/>
      <c r="E34" s="55"/>
      <c r="F34" s="55"/>
      <c r="G34" s="55"/>
      <c r="H34" s="20"/>
      <c r="I34" s="20"/>
      <c r="J34" s="55"/>
      <c r="K34" s="55"/>
      <c r="L34" s="55"/>
      <c r="M34" s="55"/>
      <c r="N34" s="55"/>
    </row>
    <row r="35" s="4" customFormat="1" ht="24" customHeight="1" spans="1:14">
      <c r="A35" s="38" t="s">
        <v>95</v>
      </c>
      <c r="B35" s="20"/>
      <c r="C35" s="55"/>
      <c r="D35" s="55"/>
      <c r="E35" s="55"/>
      <c r="F35" s="55"/>
      <c r="G35" s="55"/>
      <c r="H35" s="20"/>
      <c r="I35" s="20"/>
      <c r="J35" s="55"/>
      <c r="K35" s="55"/>
      <c r="L35" s="55"/>
      <c r="M35" s="55"/>
      <c r="N35" s="55"/>
    </row>
    <row r="36" s="4" customFormat="1" customHeight="1" spans="1:14">
      <c r="A36" s="20" t="s">
        <v>96</v>
      </c>
      <c r="B36" s="20"/>
      <c r="C36" s="55"/>
      <c r="D36" s="55"/>
      <c r="E36" s="55"/>
      <c r="F36" s="55"/>
      <c r="G36" s="55"/>
      <c r="H36" s="20"/>
      <c r="I36" s="20"/>
      <c r="J36" s="55"/>
      <c r="K36" s="55"/>
      <c r="L36" s="55"/>
      <c r="M36" s="55"/>
      <c r="N36" s="55"/>
    </row>
    <row r="37" s="4" customFormat="1" customHeight="1" spans="1:14">
      <c r="A37" s="20" t="s">
        <v>36</v>
      </c>
      <c r="B37" s="20"/>
      <c r="C37" s="55"/>
      <c r="D37" s="55"/>
      <c r="E37" s="55"/>
      <c r="F37" s="55"/>
      <c r="G37" s="55"/>
      <c r="H37" s="20"/>
      <c r="I37" s="20"/>
      <c r="J37" s="55"/>
      <c r="K37" s="55"/>
      <c r="L37" s="55"/>
      <c r="M37" s="55"/>
      <c r="N37" s="55"/>
    </row>
    <row r="38" s="4" customFormat="1" customHeight="1" spans="1:14">
      <c r="A38" s="20" t="s">
        <v>97</v>
      </c>
      <c r="B38" s="20"/>
      <c r="C38" s="55"/>
      <c r="D38" s="55"/>
      <c r="E38" s="55"/>
      <c r="F38" s="55"/>
      <c r="G38" s="55"/>
      <c r="H38" s="20"/>
      <c r="I38" s="20"/>
      <c r="J38" s="55"/>
      <c r="K38" s="55"/>
      <c r="L38" s="55"/>
      <c r="M38" s="55"/>
      <c r="N38" s="55"/>
    </row>
    <row r="39" s="4" customFormat="1" customHeight="1" spans="1:14">
      <c r="A39" s="39"/>
      <c r="B39" s="42"/>
      <c r="C39" s="56"/>
      <c r="D39" s="56"/>
      <c r="E39" s="56"/>
      <c r="F39" s="56"/>
      <c r="G39" s="56"/>
      <c r="H39" s="42"/>
      <c r="I39" s="42"/>
      <c r="J39" s="56"/>
      <c r="K39" s="56"/>
      <c r="L39" s="56"/>
      <c r="M39" s="56"/>
      <c r="N39" s="56"/>
    </row>
  </sheetData>
  <mergeCells count="16">
    <mergeCell ref="A1:N1"/>
    <mergeCell ref="D5:F5"/>
    <mergeCell ref="K5:M5"/>
    <mergeCell ref="A33:N33"/>
    <mergeCell ref="A34:N34"/>
    <mergeCell ref="A35:N35"/>
    <mergeCell ref="A36:N36"/>
    <mergeCell ref="A37:N37"/>
    <mergeCell ref="A38:N38"/>
    <mergeCell ref="A39:N39"/>
    <mergeCell ref="C5:C6"/>
    <mergeCell ref="G5:G6"/>
    <mergeCell ref="J5:J6"/>
    <mergeCell ref="N5:N6"/>
    <mergeCell ref="A5:B6"/>
    <mergeCell ref="H5:I6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opLeftCell="A2" workbookViewId="0">
      <selection activeCell="C30" sqref="C30"/>
    </sheetView>
  </sheetViews>
  <sheetFormatPr defaultColWidth="8" defaultRowHeight="14.25" customHeight="1" outlineLevelCol="3"/>
  <cols>
    <col min="1" max="1" width="10.7083333333333" style="3" customWidth="1"/>
    <col min="2" max="2" width="35.425" style="3" customWidth="1"/>
    <col min="3" max="3" width="31" style="3" customWidth="1"/>
    <col min="4" max="4" width="31.1416666666667" style="3" customWidth="1"/>
    <col min="5" max="16384" width="8" style="4"/>
  </cols>
  <sheetData>
    <row r="1" s="4" customFormat="1" hidden="1" customHeight="1" spans="1:4">
      <c r="A1" s="40"/>
      <c r="B1" s="21"/>
      <c r="C1" s="40"/>
      <c r="D1" s="40"/>
    </row>
    <row r="2" s="4" customFormat="1" ht="57.75" customHeight="1" spans="1:4">
      <c r="A2" s="5" t="s">
        <v>98</v>
      </c>
      <c r="B2" s="5"/>
      <c r="C2" s="5"/>
      <c r="D2" s="5"/>
    </row>
    <row r="3" s="4" customFormat="1" ht="18.75" customHeight="1" spans="1:4">
      <c r="A3" s="8"/>
      <c r="B3" s="8"/>
      <c r="C3" s="8"/>
      <c r="D3" s="8" t="s">
        <v>99</v>
      </c>
    </row>
    <row r="4" s="4" customFormat="1" ht="15.75" customHeight="1" spans="1:4">
      <c r="A4" s="8" t="s">
        <v>100</v>
      </c>
      <c r="B4" s="44" t="s">
        <v>3</v>
      </c>
      <c r="C4" s="44" t="s">
        <v>101</v>
      </c>
      <c r="D4" s="8" t="s">
        <v>4</v>
      </c>
    </row>
    <row r="5" s="4" customFormat="1" ht="29.25" customHeight="1" spans="1:4">
      <c r="A5" s="10" t="s">
        <v>102</v>
      </c>
      <c r="B5" s="10"/>
      <c r="C5" s="10" t="s">
        <v>6</v>
      </c>
      <c r="D5" s="10" t="s">
        <v>7</v>
      </c>
    </row>
    <row r="6" s="4" customFormat="1" ht="31.5" customHeight="1" spans="1:4">
      <c r="A6" s="10"/>
      <c r="B6" s="10"/>
      <c r="C6" s="10"/>
      <c r="D6" s="10"/>
    </row>
    <row r="7" s="4" customFormat="1" ht="18.75" customHeight="1" spans="1:4">
      <c r="A7" s="10" t="s">
        <v>8</v>
      </c>
      <c r="B7" s="12" t="s">
        <v>9</v>
      </c>
      <c r="C7" s="16">
        <f>C8+C9+C10+C11</f>
        <v>146874493.78</v>
      </c>
      <c r="D7" s="16">
        <f>D8+D9+D10+D11</f>
        <v>176941786.62</v>
      </c>
    </row>
    <row r="8" s="4" customFormat="1" ht="18.75" customHeight="1" spans="1:4">
      <c r="A8" s="10" t="s">
        <v>10</v>
      </c>
      <c r="B8" s="45" t="s">
        <v>103</v>
      </c>
      <c r="C8" s="14"/>
      <c r="D8" s="14"/>
    </row>
    <row r="9" s="4" customFormat="1" ht="18.75" customHeight="1" spans="1:4">
      <c r="A9" s="10" t="s">
        <v>12</v>
      </c>
      <c r="B9" s="45" t="s">
        <v>104</v>
      </c>
      <c r="C9" s="14">
        <v>18248122.29</v>
      </c>
      <c r="D9" s="14">
        <v>31739881.8</v>
      </c>
    </row>
    <row r="10" s="4" customFormat="1" ht="18.75" customHeight="1" spans="1:4">
      <c r="A10" s="10" t="s">
        <v>14</v>
      </c>
      <c r="B10" s="45" t="s">
        <v>105</v>
      </c>
      <c r="C10" s="14">
        <v>42138245.28</v>
      </c>
      <c r="D10" s="14">
        <v>73226941.79</v>
      </c>
    </row>
    <row r="11" s="4" customFormat="1" ht="18.75" customHeight="1" spans="1:4">
      <c r="A11" s="10" t="s">
        <v>16</v>
      </c>
      <c r="B11" s="45" t="s">
        <v>106</v>
      </c>
      <c r="C11" s="14">
        <v>86488126.21</v>
      </c>
      <c r="D11" s="46">
        <f>[1]居民医疗暂2023nb09!H31</f>
        <v>71974963.03</v>
      </c>
    </row>
    <row r="12" s="4" customFormat="1" ht="18.75" customHeight="1" spans="1:4">
      <c r="A12" s="10" t="s">
        <v>18</v>
      </c>
      <c r="B12" s="45" t="s">
        <v>21</v>
      </c>
      <c r="C12" s="16">
        <f>C13+C14</f>
        <v>5653543.01</v>
      </c>
      <c r="D12" s="16">
        <f>D13+D14</f>
        <v>5338592.82</v>
      </c>
    </row>
    <row r="13" s="4" customFormat="1" ht="18.75" customHeight="1" spans="1:4">
      <c r="A13" s="10" t="s">
        <v>20</v>
      </c>
      <c r="B13" s="45" t="s">
        <v>107</v>
      </c>
      <c r="C13" s="14">
        <v>5653543.01</v>
      </c>
      <c r="D13" s="46">
        <f>[1]居民医疗暂2023nb09!C31</f>
        <v>5338592.82</v>
      </c>
    </row>
    <row r="14" s="4" customFormat="1" ht="18.75" customHeight="1" spans="1:4">
      <c r="A14" s="10" t="s">
        <v>22</v>
      </c>
      <c r="B14" s="45" t="s">
        <v>108</v>
      </c>
      <c r="C14" s="14"/>
      <c r="D14" s="14"/>
    </row>
    <row r="15" s="4" customFormat="1" ht="18.75" customHeight="1" spans="1:4">
      <c r="A15" s="10" t="s">
        <v>24</v>
      </c>
      <c r="B15" s="45" t="s">
        <v>27</v>
      </c>
      <c r="C15" s="46">
        <f>[1]居民收支2023nb08!D31</f>
        <v>141220950.77</v>
      </c>
      <c r="D15" s="46">
        <f>[1]居民收支2023nb08!H31</f>
        <v>171603193.8</v>
      </c>
    </row>
    <row r="16" s="43" customFormat="1" ht="18.75" customHeight="1" spans="1:4">
      <c r="A16" s="10">
        <v>10</v>
      </c>
      <c r="B16" s="45" t="s">
        <v>109</v>
      </c>
      <c r="C16" s="14">
        <v>141220950.77</v>
      </c>
      <c r="D16" s="14">
        <v>171603193.8</v>
      </c>
    </row>
    <row r="17" s="4" customFormat="1" ht="18.75" customHeight="1" spans="1:4">
      <c r="A17" s="10">
        <v>11</v>
      </c>
      <c r="B17" s="45" t="s">
        <v>110</v>
      </c>
      <c r="C17" s="14"/>
      <c r="D17" s="14"/>
    </row>
    <row r="18" s="4" customFormat="1" ht="18.75" customHeight="1" spans="1:4">
      <c r="A18" s="47" t="s">
        <v>34</v>
      </c>
      <c r="B18" s="47"/>
      <c r="C18" s="47"/>
      <c r="D18" s="47"/>
    </row>
    <row r="19" s="4" customFormat="1" ht="13.5" customHeight="1" spans="1:4">
      <c r="A19" s="20" t="s">
        <v>111</v>
      </c>
      <c r="B19" s="20"/>
      <c r="C19" s="20"/>
      <c r="D19" s="20"/>
    </row>
    <row r="20" s="4" customFormat="1" ht="13.5" customHeight="1" spans="1:4">
      <c r="A20" s="20" t="s">
        <v>36</v>
      </c>
      <c r="B20" s="20"/>
      <c r="C20" s="20"/>
      <c r="D20" s="20"/>
    </row>
    <row r="21" s="4" customFormat="1" ht="13.5" customHeight="1" spans="1:4">
      <c r="A21" s="20" t="s">
        <v>97</v>
      </c>
      <c r="B21" s="20"/>
      <c r="C21" s="20"/>
      <c r="D21" s="20"/>
    </row>
    <row r="24" s="4" customFormat="1" customHeight="1" spans="1:4">
      <c r="A24" s="42"/>
      <c r="B24" s="42"/>
      <c r="C24" s="42"/>
      <c r="D24" s="42"/>
    </row>
  </sheetData>
  <mergeCells count="9">
    <mergeCell ref="A2:D2"/>
    <mergeCell ref="A18:D18"/>
    <mergeCell ref="A19:D19"/>
    <mergeCell ref="A20:D20"/>
    <mergeCell ref="A21:D21"/>
    <mergeCell ref="A24:D24"/>
    <mergeCell ref="C5:C6"/>
    <mergeCell ref="D5:D6"/>
    <mergeCell ref="A5:B6"/>
  </mergeCell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F34" sqref="F34"/>
    </sheetView>
  </sheetViews>
  <sheetFormatPr defaultColWidth="8" defaultRowHeight="14.25" customHeight="1" outlineLevelCol="7"/>
  <cols>
    <col min="1" max="2" width="10.7083333333333" style="3" customWidth="1"/>
    <col min="3" max="3" width="28.5666666666667" style="3" customWidth="1"/>
    <col min="4" max="4" width="24.8583333333333" style="3" customWidth="1"/>
    <col min="5" max="5" width="7.425" style="3" customWidth="1"/>
    <col min="6" max="6" width="12.2833333333333" style="3" customWidth="1"/>
    <col min="7" max="7" width="26.8583333333333" style="3" customWidth="1"/>
    <col min="8" max="8" width="23" style="3" customWidth="1"/>
    <col min="9" max="16384" width="8" style="4"/>
  </cols>
  <sheetData>
    <row r="1" s="4" customFormat="1" ht="0.75" customHeight="1" spans="1:8">
      <c r="A1" s="21"/>
      <c r="B1" s="21"/>
      <c r="C1" s="21"/>
      <c r="D1" s="21"/>
      <c r="E1" s="21"/>
      <c r="F1" s="21"/>
      <c r="G1" s="21"/>
      <c r="H1" s="21"/>
    </row>
    <row r="2" s="4" customFormat="1" ht="60" customHeight="1" spans="1:8">
      <c r="A2" s="5" t="s">
        <v>112</v>
      </c>
      <c r="B2" s="5"/>
      <c r="C2" s="5"/>
      <c r="D2" s="5"/>
      <c r="E2" s="5"/>
      <c r="F2" s="5"/>
      <c r="G2" s="5"/>
      <c r="H2" s="5"/>
    </row>
    <row r="3" s="4" customFormat="1" ht="0.75" customHeight="1" spans="1:8">
      <c r="A3" s="5"/>
      <c r="B3" s="5"/>
      <c r="C3" s="5"/>
      <c r="D3" s="5"/>
      <c r="E3" s="5"/>
      <c r="F3" s="5"/>
      <c r="G3" s="22"/>
      <c r="H3" s="22"/>
    </row>
    <row r="4" s="4" customFormat="1" ht="15" customHeight="1" spans="1:8">
      <c r="A4" s="23"/>
      <c r="B4" s="23"/>
      <c r="C4" s="23"/>
      <c r="D4" s="23"/>
      <c r="E4" s="23"/>
      <c r="F4" s="23"/>
      <c r="G4" s="8"/>
      <c r="H4" s="8" t="s">
        <v>113</v>
      </c>
    </row>
    <row r="5" s="4" customFormat="1" ht="15" customHeight="1" spans="1:8">
      <c r="A5" s="24" t="s">
        <v>100</v>
      </c>
      <c r="B5" s="9" t="s">
        <v>3</v>
      </c>
      <c r="C5" s="9"/>
      <c r="D5" s="24"/>
      <c r="E5" s="25" t="s">
        <v>40</v>
      </c>
      <c r="F5" s="25"/>
      <c r="G5" s="24"/>
      <c r="H5" s="24" t="s">
        <v>114</v>
      </c>
    </row>
    <row r="6" s="4" customFormat="1" ht="15" customHeight="1" spans="1:8">
      <c r="A6" s="10" t="s">
        <v>115</v>
      </c>
      <c r="B6" s="10"/>
      <c r="C6" s="10"/>
      <c r="D6" s="10" t="s">
        <v>116</v>
      </c>
      <c r="E6" s="10" t="s">
        <v>115</v>
      </c>
      <c r="F6" s="10"/>
      <c r="G6" s="10"/>
      <c r="H6" s="10" t="s">
        <v>116</v>
      </c>
    </row>
    <row r="7" s="4" customFormat="1" ht="15" customHeight="1" spans="1:8">
      <c r="A7" s="10" t="s">
        <v>8</v>
      </c>
      <c r="B7" s="12" t="s">
        <v>49</v>
      </c>
      <c r="C7" s="12"/>
      <c r="D7" s="16">
        <f>D8+D9+D10+D11+D12</f>
        <v>116712482</v>
      </c>
      <c r="E7" s="10">
        <v>28</v>
      </c>
      <c r="F7" s="12" t="s">
        <v>50</v>
      </c>
      <c r="G7" s="12"/>
      <c r="H7" s="16">
        <f>H8+H9+H10+H11</f>
        <v>269701341.87</v>
      </c>
    </row>
    <row r="8" s="4" customFormat="1" ht="15" customHeight="1" spans="1:8">
      <c r="A8" s="10" t="s">
        <v>10</v>
      </c>
      <c r="B8" s="26" t="s">
        <v>117</v>
      </c>
      <c r="C8" s="27"/>
      <c r="D8" s="14">
        <v>109287722</v>
      </c>
      <c r="E8" s="10">
        <v>29</v>
      </c>
      <c r="F8" s="28" t="s">
        <v>118</v>
      </c>
      <c r="G8" s="27" t="s">
        <v>119</v>
      </c>
      <c r="H8" s="14">
        <v>228084401.51</v>
      </c>
    </row>
    <row r="9" s="4" customFormat="1" ht="15" customHeight="1" spans="1:8">
      <c r="A9" s="10" t="s">
        <v>12</v>
      </c>
      <c r="B9" s="26" t="s">
        <v>120</v>
      </c>
      <c r="C9" s="27"/>
      <c r="D9" s="14"/>
      <c r="E9" s="10">
        <v>30</v>
      </c>
      <c r="F9" s="28"/>
      <c r="G9" s="27" t="s">
        <v>121</v>
      </c>
      <c r="H9" s="14"/>
    </row>
    <row r="10" s="4" customFormat="1" ht="15" customHeight="1" spans="1:8">
      <c r="A10" s="10" t="s">
        <v>14</v>
      </c>
      <c r="B10" s="26" t="s">
        <v>122</v>
      </c>
      <c r="C10" s="27"/>
      <c r="D10" s="14"/>
      <c r="E10" s="10">
        <v>31</v>
      </c>
      <c r="F10" s="28"/>
      <c r="G10" s="27" t="s">
        <v>123</v>
      </c>
      <c r="H10" s="14">
        <v>41616940.36</v>
      </c>
    </row>
    <row r="11" s="4" customFormat="1" ht="15" customHeight="1" spans="1:8">
      <c r="A11" s="10" t="s">
        <v>16</v>
      </c>
      <c r="B11" s="26" t="s">
        <v>124</v>
      </c>
      <c r="C11" s="27"/>
      <c r="D11" s="14">
        <v>7424760</v>
      </c>
      <c r="E11" s="10">
        <v>32</v>
      </c>
      <c r="F11" s="28"/>
      <c r="G11" s="27" t="s">
        <v>125</v>
      </c>
      <c r="H11" s="14"/>
    </row>
    <row r="12" s="4" customFormat="1" ht="15" customHeight="1" spans="1:8">
      <c r="A12" s="10">
        <v>6</v>
      </c>
      <c r="B12" s="26" t="s">
        <v>126</v>
      </c>
      <c r="C12" s="27"/>
      <c r="D12" s="14"/>
      <c r="E12" s="10">
        <v>33</v>
      </c>
      <c r="F12" s="28"/>
      <c r="G12" s="27"/>
      <c r="H12" s="29"/>
    </row>
    <row r="13" s="4" customFormat="1" ht="15" customHeight="1" spans="1:8">
      <c r="A13" s="10">
        <v>7</v>
      </c>
      <c r="B13" s="12" t="s">
        <v>57</v>
      </c>
      <c r="C13" s="12"/>
      <c r="D13" s="16">
        <f>D14+D15</f>
        <v>781433.22</v>
      </c>
      <c r="E13" s="10">
        <v>34</v>
      </c>
      <c r="F13" s="28"/>
      <c r="G13" s="27"/>
      <c r="H13" s="29"/>
    </row>
    <row r="14" s="4" customFormat="1" ht="15" customHeight="1" spans="1:8">
      <c r="A14" s="10">
        <v>8</v>
      </c>
      <c r="B14" s="26" t="s">
        <v>127</v>
      </c>
      <c r="C14" s="27"/>
      <c r="D14" s="14">
        <v>55911.22</v>
      </c>
      <c r="E14" s="10">
        <v>35</v>
      </c>
      <c r="F14" s="26"/>
      <c r="G14" s="30"/>
      <c r="H14" s="29"/>
    </row>
    <row r="15" s="4" customFormat="1" ht="15" customHeight="1" spans="1:8">
      <c r="A15" s="10">
        <v>9</v>
      </c>
      <c r="B15" s="12" t="s">
        <v>128</v>
      </c>
      <c r="C15" s="12"/>
      <c r="D15" s="14">
        <v>725522</v>
      </c>
      <c r="E15" s="10">
        <v>36</v>
      </c>
      <c r="F15" s="12" t="s">
        <v>129</v>
      </c>
      <c r="G15" s="12"/>
      <c r="H15" s="16">
        <f>H16+H17</f>
        <v>18631108</v>
      </c>
    </row>
    <row r="16" s="4" customFormat="1" ht="15" customHeight="1" spans="1:8">
      <c r="A16" s="10">
        <v>10</v>
      </c>
      <c r="B16" s="12" t="s">
        <v>64</v>
      </c>
      <c r="C16" s="12"/>
      <c r="D16" s="16">
        <f>D17+D21+D22</f>
        <v>202785856.8</v>
      </c>
      <c r="E16" s="10">
        <v>37</v>
      </c>
      <c r="F16" s="31" t="s">
        <v>130</v>
      </c>
      <c r="G16" s="30"/>
      <c r="H16" s="14">
        <v>18631108</v>
      </c>
    </row>
    <row r="17" s="4" customFormat="1" ht="15" customHeight="1" spans="1:8">
      <c r="A17" s="10">
        <v>11</v>
      </c>
      <c r="B17" s="12" t="s">
        <v>131</v>
      </c>
      <c r="C17" s="12"/>
      <c r="D17" s="16">
        <f>D18+D19+D20</f>
        <v>198762756.8</v>
      </c>
      <c r="E17" s="10">
        <v>38</v>
      </c>
      <c r="F17" s="31" t="s">
        <v>132</v>
      </c>
      <c r="G17" s="30"/>
      <c r="H17" s="14"/>
    </row>
    <row r="18" s="4" customFormat="1" ht="15" customHeight="1" spans="1:8">
      <c r="A18" s="10">
        <v>12</v>
      </c>
      <c r="B18" s="12" t="s">
        <v>133</v>
      </c>
      <c r="C18" s="12"/>
      <c r="D18" s="14">
        <v>160115800</v>
      </c>
      <c r="E18" s="10">
        <v>39</v>
      </c>
      <c r="F18" s="26" t="s">
        <v>134</v>
      </c>
      <c r="G18" s="27"/>
      <c r="H18" s="14">
        <v>183545.91</v>
      </c>
    </row>
    <row r="19" s="4" customFormat="1" ht="15" customHeight="1" spans="1:8">
      <c r="A19" s="10">
        <v>13</v>
      </c>
      <c r="B19" s="12" t="s">
        <v>135</v>
      </c>
      <c r="C19" s="12"/>
      <c r="D19" s="14">
        <v>30828000</v>
      </c>
      <c r="E19" s="10">
        <v>40</v>
      </c>
      <c r="F19" s="10"/>
      <c r="G19" s="10"/>
      <c r="H19" s="29"/>
    </row>
    <row r="20" s="4" customFormat="1" ht="15" customHeight="1" spans="1:8">
      <c r="A20" s="10">
        <v>14</v>
      </c>
      <c r="B20" s="12" t="s">
        <v>136</v>
      </c>
      <c r="C20" s="12"/>
      <c r="D20" s="14">
        <v>7818956.8</v>
      </c>
      <c r="E20" s="10">
        <v>41</v>
      </c>
      <c r="F20" s="10"/>
      <c r="G20" s="10"/>
      <c r="H20" s="10"/>
    </row>
    <row r="21" s="4" customFormat="1" ht="22.5" customHeight="1" spans="1:8">
      <c r="A21" s="10">
        <v>15</v>
      </c>
      <c r="B21" s="32" t="s">
        <v>137</v>
      </c>
      <c r="C21" s="32"/>
      <c r="D21" s="14">
        <v>4023100</v>
      </c>
      <c r="E21" s="10">
        <v>42</v>
      </c>
      <c r="F21" s="12"/>
      <c r="G21" s="12"/>
      <c r="H21" s="29"/>
    </row>
    <row r="22" s="4" customFormat="1" ht="15" customHeight="1" spans="1:8">
      <c r="A22" s="10">
        <v>16</v>
      </c>
      <c r="B22" s="33" t="s">
        <v>138</v>
      </c>
      <c r="C22" s="33"/>
      <c r="D22" s="14"/>
      <c r="E22" s="10">
        <v>43</v>
      </c>
      <c r="F22" s="12"/>
      <c r="G22" s="12"/>
      <c r="H22" s="29"/>
    </row>
    <row r="23" s="4" customFormat="1" ht="15" customHeight="1" spans="1:8">
      <c r="A23" s="10">
        <v>17</v>
      </c>
      <c r="B23" s="26" t="s">
        <v>68</v>
      </c>
      <c r="C23" s="27"/>
      <c r="D23" s="14">
        <v>674142.19</v>
      </c>
      <c r="E23" s="10">
        <v>44</v>
      </c>
      <c r="F23" s="26"/>
      <c r="G23" s="27"/>
      <c r="H23" s="27"/>
    </row>
    <row r="24" s="4" customFormat="1" ht="15" customHeight="1" spans="1:8">
      <c r="A24" s="10">
        <v>18</v>
      </c>
      <c r="B24" s="34" t="s">
        <v>139</v>
      </c>
      <c r="C24" s="34"/>
      <c r="D24" s="16">
        <f>D7+D13+D16+D23</f>
        <v>320953914.21</v>
      </c>
      <c r="E24" s="10">
        <v>45</v>
      </c>
      <c r="F24" s="34" t="s">
        <v>139</v>
      </c>
      <c r="G24" s="34"/>
      <c r="H24" s="35">
        <f>H7+H15+H18</f>
        <v>288515995.78</v>
      </c>
    </row>
    <row r="25" s="4" customFormat="1" ht="15" customHeight="1" spans="1:8">
      <c r="A25" s="10">
        <v>19</v>
      </c>
      <c r="B25" s="34"/>
      <c r="C25" s="34"/>
      <c r="D25" s="29"/>
      <c r="E25" s="10">
        <v>46</v>
      </c>
      <c r="F25" s="26"/>
      <c r="G25" s="27"/>
      <c r="H25" s="29"/>
    </row>
    <row r="26" s="4" customFormat="1" ht="15" customHeight="1" spans="1:8">
      <c r="A26" s="10">
        <v>20</v>
      </c>
      <c r="B26" s="12" t="s">
        <v>140</v>
      </c>
      <c r="C26" s="12"/>
      <c r="D26" s="14">
        <v>30701210.49</v>
      </c>
      <c r="E26" s="10">
        <v>47</v>
      </c>
      <c r="F26" s="12" t="s">
        <v>83</v>
      </c>
      <c r="G26" s="12"/>
      <c r="H26" s="14"/>
    </row>
    <row r="27" s="4" customFormat="1" ht="15" customHeight="1" spans="1:8">
      <c r="A27" s="10">
        <v>21</v>
      </c>
      <c r="B27" s="12" t="s">
        <v>141</v>
      </c>
      <c r="C27" s="12"/>
      <c r="D27" s="14"/>
      <c r="E27" s="10">
        <v>48</v>
      </c>
      <c r="F27" s="12" t="s">
        <v>85</v>
      </c>
      <c r="G27" s="12"/>
      <c r="H27" s="14">
        <v>32756885.89</v>
      </c>
    </row>
    <row r="28" s="4" customFormat="1" ht="15" customHeight="1" spans="1:8">
      <c r="A28" s="10">
        <v>22</v>
      </c>
      <c r="B28" s="10"/>
      <c r="C28" s="10"/>
      <c r="D28" s="29"/>
      <c r="E28" s="10">
        <v>49</v>
      </c>
      <c r="F28" s="10"/>
      <c r="G28" s="10"/>
      <c r="H28" s="29"/>
    </row>
    <row r="29" s="4" customFormat="1" ht="15" customHeight="1" spans="1:8">
      <c r="A29" s="10">
        <v>23</v>
      </c>
      <c r="B29" s="34" t="s">
        <v>86</v>
      </c>
      <c r="C29" s="34"/>
      <c r="D29" s="16">
        <f>D24+D26+D27</f>
        <v>351655124.7</v>
      </c>
      <c r="E29" s="10">
        <v>50</v>
      </c>
      <c r="F29" s="34" t="s">
        <v>87</v>
      </c>
      <c r="G29" s="34"/>
      <c r="H29" s="16">
        <f>H24+H26+H27</f>
        <v>321272881.67</v>
      </c>
    </row>
    <row r="30" s="4" customFormat="1" ht="15" customHeight="1" spans="1:8">
      <c r="A30" s="10">
        <v>24</v>
      </c>
      <c r="B30" s="10"/>
      <c r="C30" s="10"/>
      <c r="D30" s="29"/>
      <c r="E30" s="10">
        <v>51</v>
      </c>
      <c r="F30" s="34"/>
      <c r="G30" s="34"/>
      <c r="H30" s="29"/>
    </row>
    <row r="31" s="4" customFormat="1" ht="15" customHeight="1" spans="1:8">
      <c r="A31" s="10">
        <v>25</v>
      </c>
      <c r="B31" s="12" t="s">
        <v>142</v>
      </c>
      <c r="C31" s="12"/>
      <c r="D31" s="14">
        <v>141220950.77</v>
      </c>
      <c r="E31" s="10">
        <v>52</v>
      </c>
      <c r="F31" s="12" t="s">
        <v>143</v>
      </c>
      <c r="G31" s="12"/>
      <c r="H31" s="16">
        <f>(D29+D31)-H29</f>
        <v>171603193.8</v>
      </c>
    </row>
    <row r="32" s="4" customFormat="1" ht="15" customHeight="1" spans="1:8">
      <c r="A32" s="10">
        <v>26</v>
      </c>
      <c r="B32" s="10"/>
      <c r="C32" s="10"/>
      <c r="D32" s="29"/>
      <c r="E32" s="10">
        <v>53</v>
      </c>
      <c r="F32" s="10"/>
      <c r="G32" s="10"/>
      <c r="H32" s="29"/>
    </row>
    <row r="33" s="4" customFormat="1" ht="15" customHeight="1" spans="1:8">
      <c r="A33" s="10">
        <v>27</v>
      </c>
      <c r="B33" s="34" t="s">
        <v>144</v>
      </c>
      <c r="C33" s="34"/>
      <c r="D33" s="16">
        <f>D29+D31</f>
        <v>492876075.47</v>
      </c>
      <c r="E33" s="10">
        <v>54</v>
      </c>
      <c r="F33" s="34" t="s">
        <v>144</v>
      </c>
      <c r="G33" s="34"/>
      <c r="H33" s="16">
        <f>H29+H31</f>
        <v>492876075.47</v>
      </c>
    </row>
    <row r="34" s="4" customFormat="1" ht="22.5" customHeight="1" spans="1:8">
      <c r="A34" s="23" t="s">
        <v>145</v>
      </c>
      <c r="B34" s="20"/>
      <c r="C34" s="20"/>
      <c r="D34" s="36"/>
      <c r="E34" s="20" t="s">
        <v>146</v>
      </c>
      <c r="F34" s="20"/>
      <c r="G34" s="20"/>
      <c r="H34" s="20"/>
    </row>
    <row r="35" s="4" customFormat="1" ht="13.5" customHeight="1" spans="1:8">
      <c r="A35" s="20" t="s">
        <v>147</v>
      </c>
      <c r="B35" s="8"/>
      <c r="C35" s="8"/>
      <c r="D35" s="8"/>
      <c r="E35" s="37"/>
      <c r="F35" s="8"/>
      <c r="G35" s="20"/>
      <c r="H35" s="20"/>
    </row>
    <row r="36" s="4" customFormat="1" ht="13.5" customHeight="1" spans="1:8">
      <c r="A36" s="20" t="s">
        <v>148</v>
      </c>
      <c r="B36" s="8"/>
      <c r="C36" s="8"/>
      <c r="D36" s="8"/>
      <c r="E36" s="37"/>
      <c r="F36" s="8"/>
      <c r="G36" s="20"/>
      <c r="H36" s="20"/>
    </row>
    <row r="37" s="4" customFormat="1" ht="13.5" customHeight="1" spans="1:8">
      <c r="A37" s="20" t="s">
        <v>149</v>
      </c>
      <c r="B37" s="8"/>
      <c r="C37" s="8"/>
      <c r="D37" s="8"/>
      <c r="E37" s="37"/>
      <c r="F37" s="8"/>
      <c r="G37" s="20"/>
      <c r="H37" s="20"/>
    </row>
    <row r="38" s="4" customFormat="1" ht="13.5" customHeight="1" spans="1:8">
      <c r="A38" s="20" t="s">
        <v>150</v>
      </c>
      <c r="B38" s="8"/>
      <c r="C38" s="8"/>
      <c r="D38" s="8"/>
      <c r="E38" s="37"/>
      <c r="F38" s="8"/>
      <c r="G38" s="20"/>
      <c r="H38" s="20"/>
    </row>
    <row r="39" s="4" customFormat="1" ht="13.5" customHeight="1" spans="1:8">
      <c r="A39" s="20" t="s">
        <v>151</v>
      </c>
      <c r="B39" s="8"/>
      <c r="C39" s="8"/>
      <c r="D39" s="8"/>
      <c r="E39" s="37"/>
      <c r="F39" s="8"/>
      <c r="G39" s="20"/>
      <c r="H39" s="20"/>
    </row>
    <row r="40" s="4" customFormat="1" ht="13.5" customHeight="1" spans="1:8">
      <c r="A40" s="20" t="s">
        <v>152</v>
      </c>
      <c r="B40" s="8"/>
      <c r="C40" s="8"/>
      <c r="D40" s="8"/>
      <c r="E40" s="37"/>
      <c r="F40" s="8"/>
      <c r="G40" s="20"/>
      <c r="H40" s="20"/>
    </row>
    <row r="41" s="4" customFormat="1" ht="33" customHeight="1" spans="1:8">
      <c r="A41" s="38" t="s">
        <v>153</v>
      </c>
      <c r="B41" s="8"/>
      <c r="C41" s="8"/>
      <c r="D41" s="8"/>
      <c r="E41" s="37"/>
      <c r="F41" s="8"/>
      <c r="G41" s="20"/>
      <c r="H41" s="20"/>
    </row>
    <row r="42" s="4" customFormat="1" ht="27" customHeight="1" spans="1:8">
      <c r="A42" s="38" t="s">
        <v>154</v>
      </c>
      <c r="B42" s="8"/>
      <c r="C42" s="8"/>
      <c r="D42" s="8"/>
      <c r="E42" s="37"/>
      <c r="F42" s="8"/>
      <c r="G42" s="20"/>
      <c r="H42" s="20"/>
    </row>
    <row r="43" s="4" customFormat="1" ht="13.5" customHeight="1" spans="1:8">
      <c r="A43" s="20" t="s">
        <v>36</v>
      </c>
      <c r="B43" s="8"/>
      <c r="C43" s="8"/>
      <c r="D43" s="8"/>
      <c r="E43" s="37"/>
      <c r="F43" s="8"/>
      <c r="G43" s="20"/>
      <c r="H43" s="20"/>
    </row>
    <row r="44" s="4" customFormat="1" ht="13.5" customHeight="1" spans="1:8">
      <c r="A44" s="20" t="s">
        <v>97</v>
      </c>
      <c r="B44" s="8"/>
      <c r="C44" s="8"/>
      <c r="D44" s="8"/>
      <c r="E44" s="37"/>
      <c r="F44" s="8"/>
      <c r="G44" s="20"/>
      <c r="H44" s="20"/>
    </row>
    <row r="46" s="4" customFormat="1" customHeight="1" spans="1:8">
      <c r="A46" s="39"/>
      <c r="B46" s="40"/>
      <c r="C46" s="40"/>
      <c r="D46" s="40"/>
      <c r="E46" s="41"/>
      <c r="F46" s="40"/>
      <c r="G46" s="42"/>
      <c r="H46" s="42"/>
    </row>
    <row r="47" s="4" customFormat="1" ht="32.25" customHeight="1" spans="1:8">
      <c r="A47" s="39"/>
      <c r="B47" s="40"/>
      <c r="C47" s="40"/>
      <c r="D47" s="40"/>
      <c r="E47" s="41"/>
      <c r="F47" s="40"/>
      <c r="G47" s="42"/>
      <c r="H47" s="42"/>
    </row>
  </sheetData>
  <mergeCells count="63">
    <mergeCell ref="B5:C5"/>
    <mergeCell ref="E5:F5"/>
    <mergeCell ref="A6:C6"/>
    <mergeCell ref="E6:G6"/>
    <mergeCell ref="B7:C7"/>
    <mergeCell ref="F7:G7"/>
    <mergeCell ref="B8:C8"/>
    <mergeCell ref="B9:C9"/>
    <mergeCell ref="B10:C10"/>
    <mergeCell ref="B11:C11"/>
    <mergeCell ref="B12:C12"/>
    <mergeCell ref="B13:C13"/>
    <mergeCell ref="B14:C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B24:C24"/>
    <mergeCell ref="F24:G24"/>
    <mergeCell ref="B25:C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A34:C34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6:H46"/>
    <mergeCell ref="A47:H47"/>
    <mergeCell ref="A2:H3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E16" sqref="E16"/>
    </sheetView>
  </sheetViews>
  <sheetFormatPr defaultColWidth="8" defaultRowHeight="14.25" customHeight="1" outlineLevelCol="2"/>
  <cols>
    <col min="1" max="1" width="12.5666666666667" style="3" customWidth="1"/>
    <col min="2" max="2" width="40.5666666666667" style="3" customWidth="1"/>
    <col min="3" max="3" width="32.425" style="1" customWidth="1"/>
    <col min="4" max="6" width="8" style="1" customWidth="1"/>
    <col min="7" max="16384" width="8" style="4"/>
  </cols>
  <sheetData>
    <row r="1" s="1" customFormat="1" ht="44.25" customHeight="1" spans="1:3">
      <c r="A1" s="5" t="s">
        <v>155</v>
      </c>
      <c r="B1" s="5"/>
      <c r="C1" s="6"/>
    </row>
    <row r="2" s="1" customFormat="1" ht="18.75" customHeight="1" spans="1:3">
      <c r="A2" s="7"/>
      <c r="B2" s="8" t="s">
        <v>40</v>
      </c>
      <c r="C2" s="8" t="s">
        <v>156</v>
      </c>
    </row>
    <row r="3" s="1" customFormat="1" ht="18.75" customHeight="1" spans="1:3">
      <c r="A3" s="9" t="s">
        <v>2</v>
      </c>
      <c r="B3" s="8" t="s">
        <v>3</v>
      </c>
      <c r="C3" s="8" t="s">
        <v>4</v>
      </c>
    </row>
    <row r="4" s="1" customFormat="1" ht="41.25" customHeight="1" spans="1:3">
      <c r="A4" s="10" t="s">
        <v>157</v>
      </c>
      <c r="B4" s="11"/>
      <c r="C4" s="11" t="s">
        <v>158</v>
      </c>
    </row>
    <row r="5" s="1" customFormat="1" ht="22.5" customHeight="1" spans="1:3">
      <c r="A5" s="12" t="s">
        <v>159</v>
      </c>
      <c r="B5" s="13"/>
      <c r="C5" s="14">
        <v>27489511.96</v>
      </c>
    </row>
    <row r="6" s="1" customFormat="1" ht="22.5" customHeight="1" spans="1:3">
      <c r="A6" s="12" t="s">
        <v>160</v>
      </c>
      <c r="B6" s="15"/>
      <c r="C6" s="16">
        <f>C7+C8+C9+C10+C12+C13</f>
        <v>13658011.62</v>
      </c>
    </row>
    <row r="7" s="1" customFormat="1" ht="22.5" customHeight="1" spans="1:3">
      <c r="A7" s="12" t="s">
        <v>161</v>
      </c>
      <c r="B7" s="13"/>
      <c r="C7" s="14">
        <v>13631500</v>
      </c>
    </row>
    <row r="8" s="1" customFormat="1" ht="22.5" customHeight="1" spans="1:3">
      <c r="A8" s="12" t="s">
        <v>162</v>
      </c>
      <c r="B8" s="13"/>
      <c r="C8" s="14"/>
    </row>
    <row r="9" s="1" customFormat="1" ht="22.5" customHeight="1" spans="1:3">
      <c r="A9" s="12" t="s">
        <v>163</v>
      </c>
      <c r="B9" s="13"/>
      <c r="C9" s="14">
        <v>26511.62</v>
      </c>
    </row>
    <row r="10" s="1" customFormat="1" ht="22.5" customHeight="1" spans="1:3">
      <c r="A10" s="12" t="s">
        <v>164</v>
      </c>
      <c r="B10" s="13"/>
      <c r="C10" s="14"/>
    </row>
    <row r="11" s="2" customFormat="1" ht="22.5" customHeight="1" spans="1:3">
      <c r="A11" s="12" t="s">
        <v>165</v>
      </c>
      <c r="B11" s="13"/>
      <c r="C11" s="16">
        <f>C7+C8+C9+C10</f>
        <v>13658011.62</v>
      </c>
    </row>
    <row r="12" s="2" customFormat="1" ht="22.5" customHeight="1" spans="1:3">
      <c r="A12" s="12" t="s">
        <v>166</v>
      </c>
      <c r="B12" s="13"/>
      <c r="C12" s="14"/>
    </row>
    <row r="13" s="2" customFormat="1" ht="22.5" customHeight="1" spans="1:3">
      <c r="A13" s="12" t="s">
        <v>167</v>
      </c>
      <c r="B13" s="13"/>
      <c r="C13" s="14"/>
    </row>
    <row r="14" s="1" customFormat="1" ht="22.5" customHeight="1" spans="1:3">
      <c r="A14" s="12" t="s">
        <v>168</v>
      </c>
      <c r="B14" s="15"/>
      <c r="C14" s="16">
        <f>C15+C16+C17+C19+C20</f>
        <v>25375623.56</v>
      </c>
    </row>
    <row r="15" s="1" customFormat="1" ht="22.5" customHeight="1" spans="1:3">
      <c r="A15" s="12" t="s">
        <v>169</v>
      </c>
      <c r="B15" s="13"/>
      <c r="C15" s="14">
        <v>7431480</v>
      </c>
    </row>
    <row r="16" s="1" customFormat="1" ht="22.5" customHeight="1" spans="1:3">
      <c r="A16" s="12" t="s">
        <v>170</v>
      </c>
      <c r="B16" s="13"/>
      <c r="C16" s="14">
        <v>15786852.38</v>
      </c>
    </row>
    <row r="17" s="1" customFormat="1" ht="22.5" customHeight="1" spans="1:3">
      <c r="A17" s="12" t="s">
        <v>171</v>
      </c>
      <c r="B17" s="13"/>
      <c r="C17" s="14">
        <v>2157291.18</v>
      </c>
    </row>
    <row r="18" s="2" customFormat="1" ht="22.5" customHeight="1" spans="1:3">
      <c r="A18" s="12" t="s">
        <v>165</v>
      </c>
      <c r="B18" s="13"/>
      <c r="C18" s="16">
        <f>C15+C16+C17</f>
        <v>25375623.56</v>
      </c>
    </row>
    <row r="19" s="2" customFormat="1" ht="22.5" customHeight="1" spans="1:3">
      <c r="A19" s="12" t="s">
        <v>172</v>
      </c>
      <c r="B19" s="13"/>
      <c r="C19" s="14"/>
    </row>
    <row r="20" s="2" customFormat="1" ht="22.5" customHeight="1" spans="1:3">
      <c r="A20" s="12" t="s">
        <v>173</v>
      </c>
      <c r="B20" s="13"/>
      <c r="C20" s="14"/>
    </row>
    <row r="21" s="1" customFormat="1" ht="22.5" customHeight="1" spans="1:3">
      <c r="A21" s="12" t="s">
        <v>174</v>
      </c>
      <c r="B21" s="15"/>
      <c r="C21" s="16">
        <f>C6-C14</f>
        <v>-11717611.94</v>
      </c>
    </row>
    <row r="22" s="1" customFormat="1" ht="22.5" customHeight="1" spans="1:3">
      <c r="A22" s="12" t="s">
        <v>175</v>
      </c>
      <c r="B22" s="15"/>
      <c r="C22" s="16">
        <f>C5+C21</f>
        <v>15771900.02</v>
      </c>
    </row>
    <row r="23" s="1" customFormat="1" ht="18.75" customHeight="1" spans="1:3">
      <c r="A23" s="17" t="s">
        <v>176</v>
      </c>
      <c r="B23" s="18"/>
      <c r="C23" s="19"/>
    </row>
    <row r="24" s="1" customFormat="1" ht="18.75" customHeight="1" spans="1:3">
      <c r="A24" s="20" t="s">
        <v>177</v>
      </c>
      <c r="B24" s="8"/>
      <c r="C24" s="19"/>
    </row>
    <row r="25" s="1" customFormat="1" ht="18.75" customHeight="1" spans="1:3">
      <c r="A25" s="20" t="s">
        <v>178</v>
      </c>
      <c r="B25" s="20"/>
      <c r="C25" s="19"/>
    </row>
    <row r="26" s="1" customFormat="1" ht="18.75" customHeight="1" spans="1:3">
      <c r="A26" s="20" t="s">
        <v>179</v>
      </c>
      <c r="B26" s="20"/>
      <c r="C26" s="19"/>
    </row>
    <row r="27" s="1" customFormat="1" ht="13.5" customHeight="1" spans="1:3">
      <c r="A27" s="20" t="s">
        <v>180</v>
      </c>
      <c r="B27" s="20"/>
      <c r="C27" s="19"/>
    </row>
  </sheetData>
  <mergeCells count="22">
    <mergeCell ref="A1:C1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6:B26"/>
    <mergeCell ref="A27:B27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职工医保基金资产负债表</vt:lpstr>
      <vt:lpstr>职工医保基金收支表</vt:lpstr>
      <vt:lpstr>城乡医保基金资产负债表</vt:lpstr>
      <vt:lpstr>城乡医保基金收支表</vt:lpstr>
      <vt:lpstr>城乡医疗救助基金收支情况表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哲明</cp:lastModifiedBy>
  <dcterms:created xsi:type="dcterms:W3CDTF">2025-02-14T08:18:38Z</dcterms:created>
  <dcterms:modified xsi:type="dcterms:W3CDTF">2025-02-14T08:25:53Z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FF2A8E4CDD6C476F8F41156D340C4D1E_11</vt:lpwstr>
  </property>
  <property fmtid="{D5CDD505-2E9C-101B-9397-08002B2CF9AE}" pid="3" name="KSOProductBuildVer">
    <vt:lpwstr>2052-12.1.0.19302</vt:lpwstr>
  </property>
</Properties>
</file>